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1475" windowHeight="1560"/>
  </bookViews>
  <sheets>
    <sheet name="J_AQL_1" sheetId="3" r:id="rId1"/>
    <sheet name="Optimal_J" sheetId="5" r:id="rId2"/>
    <sheet name="F_AQL_6.5" sheetId="6" r:id="rId3"/>
    <sheet name="Q_AQL_0.01" sheetId="7" r:id="rId4"/>
    <sheet name="Unity_Factors" sheetId="4" r:id="rId5"/>
  </sheets>
  <definedNames>
    <definedName name="c_">#REF!</definedName>
    <definedName name="c_compressed">#REF!</definedName>
    <definedName name="c_original">#REF!</definedName>
    <definedName name="n">#REF!</definedName>
    <definedName name="n_compressed">#REF!</definedName>
    <definedName name="t">#REF!</definedName>
    <definedName name="t1_">J_AQL_1!$C$2</definedName>
    <definedName name="tt">J_AQL_1!$C$2</definedName>
  </definedNames>
  <calcPr calcId="145621"/>
</workbook>
</file>

<file path=xl/calcChain.xml><?xml version="1.0" encoding="utf-8"?>
<calcChain xmlns="http://schemas.openxmlformats.org/spreadsheetml/2006/main">
  <c r="I87" i="3" l="1"/>
  <c r="B10" i="7" l="1"/>
  <c r="K115" i="7"/>
  <c r="J115" i="7"/>
  <c r="L115" i="7" s="1"/>
  <c r="I115" i="7"/>
  <c r="I116" i="7" s="1"/>
  <c r="J5" i="7"/>
  <c r="J8" i="7" s="1"/>
  <c r="I24" i="7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23" i="7"/>
  <c r="K23" i="7"/>
  <c r="B11" i="7"/>
  <c r="B13" i="7" s="1"/>
  <c r="B15" i="7" s="1"/>
  <c r="B12" i="7"/>
  <c r="B14" i="7" s="1"/>
  <c r="B20" i="7" s="1"/>
  <c r="D20" i="7" s="1"/>
  <c r="J4" i="7"/>
  <c r="J7" i="7" s="1"/>
  <c r="I117" i="7" l="1"/>
  <c r="K116" i="7"/>
  <c r="J116" i="7"/>
  <c r="L116" i="7" s="1"/>
  <c r="B16" i="7"/>
  <c r="J23" i="7"/>
  <c r="L23" i="7" s="1"/>
  <c r="I24" i="6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I110" i="6" s="1"/>
  <c r="I111" i="6" s="1"/>
  <c r="I112" i="6" s="1"/>
  <c r="I113" i="6" s="1"/>
  <c r="I114" i="6" s="1"/>
  <c r="I23" i="6"/>
  <c r="J4" i="3"/>
  <c r="J4" i="5"/>
  <c r="J4" i="6"/>
  <c r="B11" i="6"/>
  <c r="B13" i="6" s="1"/>
  <c r="B15" i="6" s="1"/>
  <c r="B10" i="6"/>
  <c r="B12" i="6" s="1"/>
  <c r="B14" i="6" s="1"/>
  <c r="B20" i="6" s="1"/>
  <c r="D20" i="6" s="1"/>
  <c r="J5" i="6"/>
  <c r="J8" i="6" s="1"/>
  <c r="J7" i="6"/>
  <c r="I23" i="5"/>
  <c r="B11" i="5"/>
  <c r="B13" i="5" s="1"/>
  <c r="B15" i="5" s="1"/>
  <c r="B10" i="5"/>
  <c r="B12" i="5" s="1"/>
  <c r="B14" i="5" s="1"/>
  <c r="B20" i="5" s="1"/>
  <c r="D20" i="5" s="1"/>
  <c r="J5" i="5"/>
  <c r="J8" i="5" s="1"/>
  <c r="J7" i="5"/>
  <c r="K23" i="3"/>
  <c r="I23" i="3"/>
  <c r="J23" i="3" s="1"/>
  <c r="L23" i="3" s="1"/>
  <c r="J5" i="3"/>
  <c r="J8" i="3" s="1"/>
  <c r="J7" i="3"/>
  <c r="A8" i="4"/>
  <c r="E7" i="4"/>
  <c r="D7" i="4"/>
  <c r="C7" i="4"/>
  <c r="B7" i="4"/>
  <c r="J117" i="7" l="1"/>
  <c r="L117" i="7" s="1"/>
  <c r="I118" i="7"/>
  <c r="K117" i="7"/>
  <c r="K24" i="7"/>
  <c r="J24" i="7"/>
  <c r="L24" i="7" s="1"/>
  <c r="B16" i="6"/>
  <c r="K23" i="6"/>
  <c r="J23" i="6"/>
  <c r="L23" i="6" s="1"/>
  <c r="B16" i="5"/>
  <c r="K23" i="5"/>
  <c r="J23" i="5"/>
  <c r="L23" i="5" s="1"/>
  <c r="I24" i="5"/>
  <c r="I24" i="3"/>
  <c r="D8" i="4"/>
  <c r="C8" i="4"/>
  <c r="A9" i="4"/>
  <c r="B8" i="4"/>
  <c r="E8" i="4"/>
  <c r="I119" i="7" l="1"/>
  <c r="K118" i="7"/>
  <c r="J118" i="7"/>
  <c r="L118" i="7" s="1"/>
  <c r="K25" i="7"/>
  <c r="J25" i="7"/>
  <c r="L25" i="7" s="1"/>
  <c r="K24" i="6"/>
  <c r="J24" i="6"/>
  <c r="L24" i="6" s="1"/>
  <c r="K24" i="3"/>
  <c r="J24" i="3"/>
  <c r="L24" i="3" s="1"/>
  <c r="K24" i="5"/>
  <c r="J24" i="5"/>
  <c r="L24" i="5" s="1"/>
  <c r="I25" i="5"/>
  <c r="I25" i="3"/>
  <c r="C9" i="4"/>
  <c r="A10" i="4"/>
  <c r="B9" i="4"/>
  <c r="E9" i="4"/>
  <c r="D9" i="4"/>
  <c r="B10" i="3"/>
  <c r="B12" i="3" s="1"/>
  <c r="B14" i="3" s="1"/>
  <c r="B20" i="3" s="1"/>
  <c r="D20" i="3" s="1"/>
  <c r="B11" i="3"/>
  <c r="B13" i="3" s="1"/>
  <c r="B15" i="3" s="1"/>
  <c r="K119" i="7" l="1"/>
  <c r="J119" i="7"/>
  <c r="L119" i="7" s="1"/>
  <c r="K26" i="7"/>
  <c r="J26" i="7"/>
  <c r="L26" i="7" s="1"/>
  <c r="K25" i="6"/>
  <c r="J25" i="6"/>
  <c r="L25" i="6" s="1"/>
  <c r="K25" i="3"/>
  <c r="J25" i="3"/>
  <c r="L25" i="3" s="1"/>
  <c r="K25" i="5"/>
  <c r="J25" i="5"/>
  <c r="L25" i="5" s="1"/>
  <c r="I26" i="5"/>
  <c r="I26" i="3"/>
  <c r="A11" i="4"/>
  <c r="B10" i="4"/>
  <c r="E10" i="4"/>
  <c r="D10" i="4"/>
  <c r="C10" i="4"/>
  <c r="B16" i="3"/>
  <c r="K27" i="7" l="1"/>
  <c r="J27" i="7"/>
  <c r="L27" i="7" s="1"/>
  <c r="K26" i="6"/>
  <c r="J26" i="6"/>
  <c r="L26" i="6" s="1"/>
  <c r="K26" i="3"/>
  <c r="J26" i="3"/>
  <c r="L26" i="3" s="1"/>
  <c r="K26" i="5"/>
  <c r="J26" i="5"/>
  <c r="L26" i="5" s="1"/>
  <c r="I27" i="5"/>
  <c r="I27" i="3"/>
  <c r="E11" i="4"/>
  <c r="D11" i="4"/>
  <c r="C11" i="4"/>
  <c r="A12" i="4"/>
  <c r="B11" i="4"/>
  <c r="K28" i="7" l="1"/>
  <c r="J28" i="7"/>
  <c r="L28" i="7" s="1"/>
  <c r="K27" i="6"/>
  <c r="J27" i="6"/>
  <c r="L27" i="6" s="1"/>
  <c r="K27" i="3"/>
  <c r="J27" i="3"/>
  <c r="L27" i="3" s="1"/>
  <c r="K27" i="5"/>
  <c r="J27" i="5"/>
  <c r="L27" i="5" s="1"/>
  <c r="I28" i="5"/>
  <c r="I28" i="3"/>
  <c r="D12" i="4"/>
  <c r="C12" i="4"/>
  <c r="A13" i="4"/>
  <c r="B12" i="4"/>
  <c r="E12" i="4"/>
  <c r="K29" i="7" l="1"/>
  <c r="J29" i="7"/>
  <c r="L29" i="7" s="1"/>
  <c r="K28" i="6"/>
  <c r="J28" i="6"/>
  <c r="L28" i="6" s="1"/>
  <c r="K28" i="3"/>
  <c r="J28" i="3"/>
  <c r="L28" i="3" s="1"/>
  <c r="K28" i="5"/>
  <c r="J28" i="5"/>
  <c r="L28" i="5" s="1"/>
  <c r="I29" i="5"/>
  <c r="I29" i="3"/>
  <c r="C13" i="4"/>
  <c r="A14" i="4"/>
  <c r="B13" i="4"/>
  <c r="E13" i="4"/>
  <c r="D13" i="4"/>
  <c r="K30" i="7" l="1"/>
  <c r="J30" i="7"/>
  <c r="L30" i="7" s="1"/>
  <c r="K29" i="6"/>
  <c r="J29" i="6"/>
  <c r="L29" i="6" s="1"/>
  <c r="K29" i="3"/>
  <c r="J29" i="3"/>
  <c r="L29" i="3" s="1"/>
  <c r="K29" i="5"/>
  <c r="J29" i="5"/>
  <c r="L29" i="5" s="1"/>
  <c r="I30" i="5"/>
  <c r="I30" i="3"/>
  <c r="A15" i="4"/>
  <c r="B14" i="4"/>
  <c r="E14" i="4"/>
  <c r="D14" i="4"/>
  <c r="C14" i="4"/>
  <c r="K31" i="7" l="1"/>
  <c r="J31" i="7"/>
  <c r="L31" i="7" s="1"/>
  <c r="K30" i="6"/>
  <c r="J30" i="6"/>
  <c r="L30" i="6" s="1"/>
  <c r="K30" i="3"/>
  <c r="J30" i="3"/>
  <c r="L30" i="3" s="1"/>
  <c r="K30" i="5"/>
  <c r="J30" i="5"/>
  <c r="L30" i="5" s="1"/>
  <c r="I31" i="5"/>
  <c r="I31" i="3"/>
  <c r="E15" i="4"/>
  <c r="D15" i="4"/>
  <c r="C15" i="4"/>
  <c r="A16" i="4"/>
  <c r="B15" i="4"/>
  <c r="K32" i="7" l="1"/>
  <c r="J32" i="7"/>
  <c r="L32" i="7" s="1"/>
  <c r="K31" i="6"/>
  <c r="J31" i="6"/>
  <c r="L31" i="6" s="1"/>
  <c r="K31" i="3"/>
  <c r="J31" i="3"/>
  <c r="L31" i="3" s="1"/>
  <c r="I32" i="5"/>
  <c r="K31" i="5"/>
  <c r="J31" i="5"/>
  <c r="L31" i="5" s="1"/>
  <c r="I32" i="3"/>
  <c r="D16" i="4"/>
  <c r="C16" i="4"/>
  <c r="A17" i="4"/>
  <c r="B16" i="4"/>
  <c r="E16" i="4"/>
  <c r="K33" i="7" l="1"/>
  <c r="J33" i="7"/>
  <c r="L33" i="7" s="1"/>
  <c r="K32" i="6"/>
  <c r="J32" i="6"/>
  <c r="L32" i="6" s="1"/>
  <c r="K32" i="3"/>
  <c r="J32" i="3"/>
  <c r="L32" i="3" s="1"/>
  <c r="I33" i="5"/>
  <c r="K32" i="5"/>
  <c r="J32" i="5"/>
  <c r="L32" i="5" s="1"/>
  <c r="I33" i="3"/>
  <c r="C17" i="4"/>
  <c r="A18" i="4"/>
  <c r="B17" i="4"/>
  <c r="E17" i="4"/>
  <c r="D17" i="4"/>
  <c r="K34" i="7" l="1"/>
  <c r="J34" i="7"/>
  <c r="L34" i="7" s="1"/>
  <c r="J33" i="6"/>
  <c r="L33" i="6" s="1"/>
  <c r="K33" i="6"/>
  <c r="K33" i="3"/>
  <c r="J33" i="3"/>
  <c r="L33" i="3" s="1"/>
  <c r="J33" i="5"/>
  <c r="L33" i="5" s="1"/>
  <c r="I34" i="5"/>
  <c r="K33" i="5"/>
  <c r="I34" i="3"/>
  <c r="A19" i="4"/>
  <c r="B18" i="4"/>
  <c r="E18" i="4"/>
  <c r="D18" i="4"/>
  <c r="C18" i="4"/>
  <c r="K35" i="7" l="1"/>
  <c r="J35" i="7"/>
  <c r="L35" i="7" s="1"/>
  <c r="K34" i="6"/>
  <c r="J34" i="6"/>
  <c r="L34" i="6" s="1"/>
  <c r="J34" i="3"/>
  <c r="L34" i="3" s="1"/>
  <c r="K34" i="3"/>
  <c r="K34" i="5"/>
  <c r="J34" i="5"/>
  <c r="L34" i="5" s="1"/>
  <c r="I35" i="5"/>
  <c r="I35" i="3"/>
  <c r="E19" i="4"/>
  <c r="D19" i="4"/>
  <c r="C19" i="4"/>
  <c r="A20" i="4"/>
  <c r="B19" i="4"/>
  <c r="K36" i="7" l="1"/>
  <c r="J36" i="7"/>
  <c r="L36" i="7" s="1"/>
  <c r="K35" i="6"/>
  <c r="J35" i="6"/>
  <c r="L35" i="6" s="1"/>
  <c r="K35" i="3"/>
  <c r="J35" i="3"/>
  <c r="L35" i="3" s="1"/>
  <c r="I36" i="5"/>
  <c r="K35" i="5"/>
  <c r="J35" i="5"/>
  <c r="L35" i="5" s="1"/>
  <c r="I36" i="3"/>
  <c r="D20" i="4"/>
  <c r="C20" i="4"/>
  <c r="A21" i="4"/>
  <c r="B20" i="4"/>
  <c r="E20" i="4"/>
  <c r="K37" i="7" l="1"/>
  <c r="J37" i="7"/>
  <c r="L37" i="7" s="1"/>
  <c r="K36" i="6"/>
  <c r="J36" i="6"/>
  <c r="L36" i="6" s="1"/>
  <c r="K36" i="3"/>
  <c r="J36" i="3"/>
  <c r="L36" i="3" s="1"/>
  <c r="I37" i="5"/>
  <c r="K36" i="5"/>
  <c r="J36" i="5"/>
  <c r="L36" i="5" s="1"/>
  <c r="I37" i="3"/>
  <c r="C21" i="4"/>
  <c r="A22" i="4"/>
  <c r="B21" i="4"/>
  <c r="E21" i="4"/>
  <c r="D21" i="4"/>
  <c r="K38" i="7" l="1"/>
  <c r="J38" i="7"/>
  <c r="L38" i="7" s="1"/>
  <c r="J37" i="6"/>
  <c r="L37" i="6" s="1"/>
  <c r="K37" i="6"/>
  <c r="K37" i="3"/>
  <c r="J37" i="3"/>
  <c r="L37" i="3" s="1"/>
  <c r="J37" i="5"/>
  <c r="L37" i="5" s="1"/>
  <c r="I38" i="5"/>
  <c r="K37" i="5"/>
  <c r="I38" i="3"/>
  <c r="A23" i="4"/>
  <c r="B22" i="4"/>
  <c r="E22" i="4"/>
  <c r="D22" i="4"/>
  <c r="C22" i="4"/>
  <c r="K39" i="7" l="1"/>
  <c r="J39" i="7"/>
  <c r="L39" i="7" s="1"/>
  <c r="K38" i="6"/>
  <c r="J38" i="6"/>
  <c r="L38" i="6" s="1"/>
  <c r="J38" i="3"/>
  <c r="L38" i="3" s="1"/>
  <c r="K38" i="3"/>
  <c r="K38" i="5"/>
  <c r="J38" i="5"/>
  <c r="L38" i="5" s="1"/>
  <c r="I39" i="5"/>
  <c r="I39" i="3"/>
  <c r="E23" i="4"/>
  <c r="D23" i="4"/>
  <c r="C23" i="4"/>
  <c r="A24" i="4"/>
  <c r="B23" i="4"/>
  <c r="K40" i="7" l="1"/>
  <c r="J40" i="7"/>
  <c r="L40" i="7" s="1"/>
  <c r="K39" i="6"/>
  <c r="J39" i="6"/>
  <c r="L39" i="6" s="1"/>
  <c r="J39" i="3"/>
  <c r="L39" i="3" s="1"/>
  <c r="K39" i="3"/>
  <c r="I40" i="5"/>
  <c r="K39" i="5"/>
  <c r="J39" i="5"/>
  <c r="L39" i="5" s="1"/>
  <c r="I40" i="3"/>
  <c r="D24" i="4"/>
  <c r="C24" i="4"/>
  <c r="A25" i="4"/>
  <c r="B24" i="4"/>
  <c r="E24" i="4"/>
  <c r="K41" i="7" l="1"/>
  <c r="J41" i="7"/>
  <c r="L41" i="7" s="1"/>
  <c r="K40" i="6"/>
  <c r="J40" i="6"/>
  <c r="L40" i="6" s="1"/>
  <c r="K40" i="3"/>
  <c r="J40" i="3"/>
  <c r="L40" i="3" s="1"/>
  <c r="I41" i="5"/>
  <c r="K40" i="5"/>
  <c r="J40" i="5"/>
  <c r="L40" i="5" s="1"/>
  <c r="I41" i="3"/>
  <c r="C25" i="4"/>
  <c r="A26" i="4"/>
  <c r="B25" i="4"/>
  <c r="E25" i="4"/>
  <c r="D25" i="4"/>
  <c r="K42" i="7" l="1"/>
  <c r="J42" i="7"/>
  <c r="L42" i="7" s="1"/>
  <c r="J41" i="6"/>
  <c r="L41" i="6" s="1"/>
  <c r="K41" i="6"/>
  <c r="K41" i="3"/>
  <c r="J41" i="3"/>
  <c r="L41" i="3" s="1"/>
  <c r="J41" i="5"/>
  <c r="L41" i="5" s="1"/>
  <c r="I42" i="5"/>
  <c r="K41" i="5"/>
  <c r="I42" i="3"/>
  <c r="A27" i="4"/>
  <c r="B26" i="4"/>
  <c r="E26" i="4"/>
  <c r="D26" i="4"/>
  <c r="C26" i="4"/>
  <c r="K43" i="7" l="1"/>
  <c r="J43" i="7"/>
  <c r="L43" i="7" s="1"/>
  <c r="K42" i="6"/>
  <c r="J42" i="6"/>
  <c r="L42" i="6" s="1"/>
  <c r="K42" i="3"/>
  <c r="J42" i="3"/>
  <c r="L42" i="3" s="1"/>
  <c r="K42" i="5"/>
  <c r="J42" i="5"/>
  <c r="L42" i="5" s="1"/>
  <c r="I43" i="5"/>
  <c r="I43" i="3"/>
  <c r="E27" i="4"/>
  <c r="D27" i="4"/>
  <c r="C27" i="4"/>
  <c r="B27" i="4"/>
  <c r="K44" i="7" l="1"/>
  <c r="J44" i="7"/>
  <c r="L44" i="7" s="1"/>
  <c r="K43" i="6"/>
  <c r="J43" i="6"/>
  <c r="L43" i="6" s="1"/>
  <c r="K43" i="3"/>
  <c r="J43" i="3"/>
  <c r="L43" i="3" s="1"/>
  <c r="I44" i="5"/>
  <c r="K43" i="5"/>
  <c r="J43" i="5"/>
  <c r="L43" i="5" s="1"/>
  <c r="I44" i="3"/>
  <c r="K45" i="7" l="1"/>
  <c r="J45" i="7"/>
  <c r="L45" i="7" s="1"/>
  <c r="K44" i="6"/>
  <c r="J44" i="6"/>
  <c r="L44" i="6" s="1"/>
  <c r="K44" i="3"/>
  <c r="J44" i="3"/>
  <c r="L44" i="3" s="1"/>
  <c r="I45" i="5"/>
  <c r="K44" i="5"/>
  <c r="J44" i="5"/>
  <c r="L44" i="5" s="1"/>
  <c r="I45" i="3"/>
  <c r="K46" i="7" l="1"/>
  <c r="J46" i="7"/>
  <c r="L46" i="7" s="1"/>
  <c r="J45" i="6"/>
  <c r="L45" i="6" s="1"/>
  <c r="K45" i="6"/>
  <c r="K45" i="3"/>
  <c r="J45" i="3"/>
  <c r="L45" i="3" s="1"/>
  <c r="J45" i="5"/>
  <c r="L45" i="5" s="1"/>
  <c r="I46" i="5"/>
  <c r="K45" i="5"/>
  <c r="I46" i="3"/>
  <c r="K47" i="7" l="1"/>
  <c r="J47" i="7"/>
  <c r="L47" i="7" s="1"/>
  <c r="K46" i="6"/>
  <c r="J46" i="6"/>
  <c r="L46" i="6" s="1"/>
  <c r="K46" i="3"/>
  <c r="J46" i="3"/>
  <c r="L46" i="3" s="1"/>
  <c r="K46" i="5"/>
  <c r="J46" i="5"/>
  <c r="L46" i="5" s="1"/>
  <c r="I47" i="5"/>
  <c r="I47" i="3"/>
  <c r="K48" i="7" l="1"/>
  <c r="J48" i="7"/>
  <c r="L48" i="7" s="1"/>
  <c r="K47" i="6"/>
  <c r="J47" i="6"/>
  <c r="L47" i="6" s="1"/>
  <c r="K47" i="3"/>
  <c r="J47" i="3"/>
  <c r="L47" i="3" s="1"/>
  <c r="I48" i="5"/>
  <c r="K47" i="5"/>
  <c r="J47" i="5"/>
  <c r="L47" i="5" s="1"/>
  <c r="I48" i="3"/>
  <c r="K49" i="7" l="1"/>
  <c r="J49" i="7"/>
  <c r="L49" i="7" s="1"/>
  <c r="K48" i="6"/>
  <c r="J48" i="6"/>
  <c r="L48" i="6" s="1"/>
  <c r="K48" i="3"/>
  <c r="J48" i="3"/>
  <c r="L48" i="3" s="1"/>
  <c r="I49" i="5"/>
  <c r="K48" i="5"/>
  <c r="J48" i="5"/>
  <c r="L48" i="5" s="1"/>
  <c r="I49" i="3"/>
  <c r="K50" i="7" l="1"/>
  <c r="J50" i="7"/>
  <c r="L50" i="7" s="1"/>
  <c r="J49" i="6"/>
  <c r="L49" i="6" s="1"/>
  <c r="K49" i="6"/>
  <c r="K49" i="3"/>
  <c r="J49" i="3"/>
  <c r="L49" i="3" s="1"/>
  <c r="J49" i="5"/>
  <c r="L49" i="5" s="1"/>
  <c r="I50" i="5"/>
  <c r="K49" i="5"/>
  <c r="I50" i="3"/>
  <c r="K51" i="7" l="1"/>
  <c r="J51" i="7"/>
  <c r="L51" i="7" s="1"/>
  <c r="K50" i="6"/>
  <c r="J50" i="6"/>
  <c r="L50" i="6" s="1"/>
  <c r="J50" i="3"/>
  <c r="L50" i="3" s="1"/>
  <c r="K50" i="3"/>
  <c r="K50" i="5"/>
  <c r="J50" i="5"/>
  <c r="L50" i="5" s="1"/>
  <c r="I51" i="5"/>
  <c r="I51" i="3"/>
  <c r="K52" i="7" l="1"/>
  <c r="J52" i="7"/>
  <c r="L52" i="7" s="1"/>
  <c r="K51" i="6"/>
  <c r="J51" i="6"/>
  <c r="L51" i="6" s="1"/>
  <c r="K51" i="3"/>
  <c r="J51" i="3"/>
  <c r="L51" i="3" s="1"/>
  <c r="I52" i="5"/>
  <c r="K51" i="5"/>
  <c r="J51" i="5"/>
  <c r="L51" i="5" s="1"/>
  <c r="I52" i="3"/>
  <c r="K53" i="7" l="1"/>
  <c r="J53" i="7"/>
  <c r="L53" i="7" s="1"/>
  <c r="K52" i="6"/>
  <c r="J52" i="6"/>
  <c r="L52" i="6" s="1"/>
  <c r="K52" i="3"/>
  <c r="J52" i="3"/>
  <c r="L52" i="3" s="1"/>
  <c r="I53" i="5"/>
  <c r="K52" i="5"/>
  <c r="J52" i="5"/>
  <c r="L52" i="5" s="1"/>
  <c r="I53" i="3"/>
  <c r="K54" i="7" l="1"/>
  <c r="J54" i="7"/>
  <c r="L54" i="7" s="1"/>
  <c r="J53" i="6"/>
  <c r="L53" i="6" s="1"/>
  <c r="K53" i="6"/>
  <c r="K53" i="3"/>
  <c r="J53" i="3"/>
  <c r="L53" i="3" s="1"/>
  <c r="J53" i="5"/>
  <c r="L53" i="5" s="1"/>
  <c r="I54" i="5"/>
  <c r="K53" i="5"/>
  <c r="I54" i="3"/>
  <c r="K55" i="7" l="1"/>
  <c r="J55" i="7"/>
  <c r="L55" i="7" s="1"/>
  <c r="K54" i="6"/>
  <c r="J54" i="6"/>
  <c r="L54" i="6" s="1"/>
  <c r="K54" i="3"/>
  <c r="J54" i="3"/>
  <c r="L54" i="3" s="1"/>
  <c r="K54" i="5"/>
  <c r="J54" i="5"/>
  <c r="L54" i="5" s="1"/>
  <c r="I55" i="5"/>
  <c r="I55" i="3"/>
  <c r="K56" i="7" l="1"/>
  <c r="J56" i="7"/>
  <c r="L56" i="7" s="1"/>
  <c r="K55" i="6"/>
  <c r="J55" i="6"/>
  <c r="L55" i="6" s="1"/>
  <c r="K55" i="3"/>
  <c r="J55" i="3"/>
  <c r="L55" i="3" s="1"/>
  <c r="I56" i="5"/>
  <c r="K55" i="5"/>
  <c r="J55" i="5"/>
  <c r="L55" i="5" s="1"/>
  <c r="I56" i="3"/>
  <c r="K57" i="7" l="1"/>
  <c r="J57" i="7"/>
  <c r="L57" i="7" s="1"/>
  <c r="K56" i="6"/>
  <c r="J56" i="6"/>
  <c r="L56" i="6" s="1"/>
  <c r="K56" i="3"/>
  <c r="J56" i="3"/>
  <c r="L56" i="3" s="1"/>
  <c r="I57" i="5"/>
  <c r="K56" i="5"/>
  <c r="J56" i="5"/>
  <c r="L56" i="5" s="1"/>
  <c r="I57" i="3"/>
  <c r="K58" i="7" l="1"/>
  <c r="J58" i="7"/>
  <c r="L58" i="7" s="1"/>
  <c r="J57" i="6"/>
  <c r="L57" i="6" s="1"/>
  <c r="K57" i="6"/>
  <c r="K57" i="3"/>
  <c r="J57" i="3"/>
  <c r="L57" i="3" s="1"/>
  <c r="J57" i="5"/>
  <c r="L57" i="5" s="1"/>
  <c r="I58" i="5"/>
  <c r="K57" i="5"/>
  <c r="I58" i="3"/>
  <c r="K59" i="7" l="1"/>
  <c r="J59" i="7"/>
  <c r="L59" i="7" s="1"/>
  <c r="K58" i="6"/>
  <c r="J58" i="6"/>
  <c r="L58" i="6" s="1"/>
  <c r="K58" i="3"/>
  <c r="J58" i="3"/>
  <c r="L58" i="3" s="1"/>
  <c r="K58" i="5"/>
  <c r="J58" i="5"/>
  <c r="L58" i="5" s="1"/>
  <c r="I59" i="5"/>
  <c r="I59" i="3"/>
  <c r="K60" i="7" l="1"/>
  <c r="J60" i="7"/>
  <c r="L60" i="7" s="1"/>
  <c r="K59" i="6"/>
  <c r="J59" i="6"/>
  <c r="L59" i="6" s="1"/>
  <c r="K59" i="3"/>
  <c r="J59" i="3"/>
  <c r="L59" i="3" s="1"/>
  <c r="I60" i="5"/>
  <c r="K59" i="5"/>
  <c r="J59" i="5"/>
  <c r="L59" i="5" s="1"/>
  <c r="I60" i="3"/>
  <c r="K61" i="7" l="1"/>
  <c r="J61" i="7"/>
  <c r="L61" i="7" s="1"/>
  <c r="K60" i="6"/>
  <c r="J60" i="6"/>
  <c r="L60" i="6" s="1"/>
  <c r="K60" i="3"/>
  <c r="J60" i="3"/>
  <c r="L60" i="3" s="1"/>
  <c r="I61" i="5"/>
  <c r="K60" i="5"/>
  <c r="J60" i="5"/>
  <c r="L60" i="5" s="1"/>
  <c r="I61" i="3"/>
  <c r="K62" i="7" l="1"/>
  <c r="J62" i="7"/>
  <c r="L62" i="7" s="1"/>
  <c r="J61" i="6"/>
  <c r="L61" i="6" s="1"/>
  <c r="K61" i="6"/>
  <c r="K61" i="3"/>
  <c r="J61" i="3"/>
  <c r="L61" i="3" s="1"/>
  <c r="J61" i="5"/>
  <c r="L61" i="5" s="1"/>
  <c r="I62" i="5"/>
  <c r="K61" i="5"/>
  <c r="I62" i="3"/>
  <c r="K63" i="7" l="1"/>
  <c r="J63" i="7"/>
  <c r="L63" i="7" s="1"/>
  <c r="K62" i="6"/>
  <c r="J62" i="6"/>
  <c r="L62" i="6" s="1"/>
  <c r="J62" i="3"/>
  <c r="L62" i="3" s="1"/>
  <c r="K62" i="3"/>
  <c r="K62" i="5"/>
  <c r="J62" i="5"/>
  <c r="L62" i="5" s="1"/>
  <c r="I63" i="5"/>
  <c r="I63" i="3"/>
  <c r="K64" i="7" l="1"/>
  <c r="J64" i="7"/>
  <c r="L64" i="7" s="1"/>
  <c r="K63" i="6"/>
  <c r="J63" i="6"/>
  <c r="L63" i="6" s="1"/>
  <c r="K63" i="3"/>
  <c r="J63" i="3"/>
  <c r="L63" i="3" s="1"/>
  <c r="I64" i="5"/>
  <c r="K63" i="5"/>
  <c r="J63" i="5"/>
  <c r="L63" i="5" s="1"/>
  <c r="I64" i="3"/>
  <c r="K65" i="7" l="1"/>
  <c r="J65" i="7"/>
  <c r="L65" i="7" s="1"/>
  <c r="K64" i="6"/>
  <c r="J64" i="6"/>
  <c r="L64" i="6" s="1"/>
  <c r="K64" i="3"/>
  <c r="J64" i="3"/>
  <c r="L64" i="3" s="1"/>
  <c r="I65" i="5"/>
  <c r="K64" i="5"/>
  <c r="J64" i="5"/>
  <c r="L64" i="5" s="1"/>
  <c r="I65" i="3"/>
  <c r="K66" i="7" l="1"/>
  <c r="J66" i="7"/>
  <c r="L66" i="7" s="1"/>
  <c r="J65" i="6"/>
  <c r="L65" i="6" s="1"/>
  <c r="K65" i="6"/>
  <c r="K65" i="3"/>
  <c r="J65" i="3"/>
  <c r="L65" i="3" s="1"/>
  <c r="J65" i="5"/>
  <c r="L65" i="5" s="1"/>
  <c r="I66" i="5"/>
  <c r="K65" i="5"/>
  <c r="I66" i="3"/>
  <c r="K67" i="7" l="1"/>
  <c r="J67" i="7"/>
  <c r="L67" i="7" s="1"/>
  <c r="K66" i="6"/>
  <c r="J66" i="6"/>
  <c r="L66" i="6" s="1"/>
  <c r="J66" i="3"/>
  <c r="L66" i="3" s="1"/>
  <c r="K66" i="3"/>
  <c r="K66" i="5"/>
  <c r="J66" i="5"/>
  <c r="L66" i="5" s="1"/>
  <c r="I67" i="5"/>
  <c r="I67" i="3"/>
  <c r="K68" i="7" l="1"/>
  <c r="J68" i="7"/>
  <c r="L68" i="7" s="1"/>
  <c r="K67" i="6"/>
  <c r="J67" i="6"/>
  <c r="L67" i="6" s="1"/>
  <c r="K67" i="3"/>
  <c r="J67" i="3"/>
  <c r="L67" i="3" s="1"/>
  <c r="I68" i="5"/>
  <c r="K67" i="5"/>
  <c r="J67" i="5"/>
  <c r="L67" i="5" s="1"/>
  <c r="I68" i="3"/>
  <c r="K69" i="7" l="1"/>
  <c r="J69" i="7"/>
  <c r="L69" i="7" s="1"/>
  <c r="K68" i="6"/>
  <c r="J68" i="6"/>
  <c r="L68" i="6" s="1"/>
  <c r="K68" i="3"/>
  <c r="J68" i="3"/>
  <c r="L68" i="3" s="1"/>
  <c r="I69" i="5"/>
  <c r="K68" i="5"/>
  <c r="J68" i="5"/>
  <c r="L68" i="5" s="1"/>
  <c r="I69" i="3"/>
  <c r="K70" i="7" l="1"/>
  <c r="J70" i="7"/>
  <c r="L70" i="7" s="1"/>
  <c r="J69" i="6"/>
  <c r="L69" i="6" s="1"/>
  <c r="K69" i="6"/>
  <c r="K69" i="3"/>
  <c r="J69" i="3"/>
  <c r="L69" i="3" s="1"/>
  <c r="J69" i="5"/>
  <c r="L69" i="5" s="1"/>
  <c r="I70" i="5"/>
  <c r="K69" i="5"/>
  <c r="I70" i="3"/>
  <c r="K71" i="7" l="1"/>
  <c r="J71" i="7"/>
  <c r="L71" i="7" s="1"/>
  <c r="K70" i="6"/>
  <c r="J70" i="6"/>
  <c r="L70" i="6" s="1"/>
  <c r="K70" i="3"/>
  <c r="J70" i="3"/>
  <c r="L70" i="3" s="1"/>
  <c r="K70" i="5"/>
  <c r="J70" i="5"/>
  <c r="L70" i="5" s="1"/>
  <c r="I71" i="5"/>
  <c r="I71" i="3"/>
  <c r="K72" i="7" l="1"/>
  <c r="J72" i="7"/>
  <c r="L72" i="7" s="1"/>
  <c r="K71" i="6"/>
  <c r="J71" i="6"/>
  <c r="L71" i="6" s="1"/>
  <c r="K71" i="3"/>
  <c r="J71" i="3"/>
  <c r="L71" i="3" s="1"/>
  <c r="I72" i="5"/>
  <c r="K71" i="5"/>
  <c r="J71" i="5"/>
  <c r="L71" i="5" s="1"/>
  <c r="I72" i="3"/>
  <c r="K73" i="7" l="1"/>
  <c r="J73" i="7"/>
  <c r="L73" i="7" s="1"/>
  <c r="K72" i="6"/>
  <c r="J72" i="6"/>
  <c r="L72" i="6" s="1"/>
  <c r="K72" i="3"/>
  <c r="J72" i="3"/>
  <c r="L72" i="3" s="1"/>
  <c r="I73" i="5"/>
  <c r="K72" i="5"/>
  <c r="J72" i="5"/>
  <c r="L72" i="5" s="1"/>
  <c r="I73" i="3"/>
  <c r="K74" i="7" l="1"/>
  <c r="J74" i="7"/>
  <c r="L74" i="7" s="1"/>
  <c r="J73" i="6"/>
  <c r="L73" i="6" s="1"/>
  <c r="K73" i="6"/>
  <c r="K73" i="3"/>
  <c r="J73" i="3"/>
  <c r="L73" i="3" s="1"/>
  <c r="J73" i="5"/>
  <c r="L73" i="5" s="1"/>
  <c r="I74" i="5"/>
  <c r="K73" i="5"/>
  <c r="I74" i="3"/>
  <c r="K75" i="7" l="1"/>
  <c r="J75" i="7"/>
  <c r="L75" i="7" s="1"/>
  <c r="K74" i="6"/>
  <c r="J74" i="6"/>
  <c r="L74" i="6" s="1"/>
  <c r="J74" i="3"/>
  <c r="L74" i="3" s="1"/>
  <c r="K74" i="3"/>
  <c r="K74" i="5"/>
  <c r="J74" i="5"/>
  <c r="L74" i="5" s="1"/>
  <c r="I75" i="5"/>
  <c r="I75" i="3"/>
  <c r="K76" i="7" l="1"/>
  <c r="J76" i="7"/>
  <c r="L76" i="7" s="1"/>
  <c r="K75" i="6"/>
  <c r="J75" i="6"/>
  <c r="L75" i="6" s="1"/>
  <c r="K75" i="3"/>
  <c r="J75" i="3"/>
  <c r="L75" i="3" s="1"/>
  <c r="I76" i="5"/>
  <c r="K75" i="5"/>
  <c r="J75" i="5"/>
  <c r="L75" i="5" s="1"/>
  <c r="I76" i="3"/>
  <c r="K77" i="7" l="1"/>
  <c r="J77" i="7"/>
  <c r="L77" i="7" s="1"/>
  <c r="K76" i="6"/>
  <c r="J76" i="6"/>
  <c r="L76" i="6" s="1"/>
  <c r="K76" i="3"/>
  <c r="J76" i="3"/>
  <c r="L76" i="3" s="1"/>
  <c r="I77" i="5"/>
  <c r="K76" i="5"/>
  <c r="J76" i="5"/>
  <c r="L76" i="5" s="1"/>
  <c r="I77" i="3"/>
  <c r="K78" i="7" l="1"/>
  <c r="J78" i="7"/>
  <c r="L78" i="7" s="1"/>
  <c r="J77" i="6"/>
  <c r="L77" i="6" s="1"/>
  <c r="K77" i="6"/>
  <c r="K77" i="3"/>
  <c r="J77" i="3"/>
  <c r="L77" i="3" s="1"/>
  <c r="J77" i="5"/>
  <c r="L77" i="5" s="1"/>
  <c r="I78" i="5"/>
  <c r="K77" i="5"/>
  <c r="I78" i="3"/>
  <c r="K79" i="7" l="1"/>
  <c r="J79" i="7"/>
  <c r="L79" i="7" s="1"/>
  <c r="K78" i="6"/>
  <c r="J78" i="6"/>
  <c r="L78" i="6" s="1"/>
  <c r="K78" i="3"/>
  <c r="J78" i="3"/>
  <c r="L78" i="3" s="1"/>
  <c r="K78" i="5"/>
  <c r="J78" i="5"/>
  <c r="L78" i="5" s="1"/>
  <c r="I79" i="5"/>
  <c r="I79" i="3"/>
  <c r="K80" i="7" l="1"/>
  <c r="J80" i="7"/>
  <c r="L80" i="7" s="1"/>
  <c r="K79" i="6"/>
  <c r="J79" i="6"/>
  <c r="L79" i="6" s="1"/>
  <c r="K79" i="3"/>
  <c r="J79" i="3"/>
  <c r="L79" i="3" s="1"/>
  <c r="I80" i="5"/>
  <c r="K79" i="5"/>
  <c r="J79" i="5"/>
  <c r="L79" i="5" s="1"/>
  <c r="I80" i="3"/>
  <c r="K81" i="7" l="1"/>
  <c r="J81" i="7"/>
  <c r="L81" i="7" s="1"/>
  <c r="K80" i="6"/>
  <c r="J80" i="6"/>
  <c r="L80" i="6" s="1"/>
  <c r="K80" i="3"/>
  <c r="J80" i="3"/>
  <c r="L80" i="3" s="1"/>
  <c r="I81" i="5"/>
  <c r="K80" i="5"/>
  <c r="J80" i="5"/>
  <c r="L80" i="5" s="1"/>
  <c r="I81" i="3"/>
  <c r="K82" i="7" l="1"/>
  <c r="J82" i="7"/>
  <c r="L82" i="7" s="1"/>
  <c r="J81" i="6"/>
  <c r="L81" i="6" s="1"/>
  <c r="K81" i="6"/>
  <c r="K81" i="3"/>
  <c r="J81" i="3"/>
  <c r="L81" i="3" s="1"/>
  <c r="J81" i="5"/>
  <c r="L81" i="5" s="1"/>
  <c r="I82" i="5"/>
  <c r="K81" i="5"/>
  <c r="I82" i="3"/>
  <c r="K83" i="7" l="1"/>
  <c r="J83" i="7"/>
  <c r="L83" i="7" s="1"/>
  <c r="K82" i="6"/>
  <c r="J82" i="6"/>
  <c r="L82" i="6" s="1"/>
  <c r="J82" i="3"/>
  <c r="L82" i="3" s="1"/>
  <c r="K82" i="3"/>
  <c r="K82" i="5"/>
  <c r="J82" i="5"/>
  <c r="L82" i="5" s="1"/>
  <c r="I83" i="5"/>
  <c r="I83" i="3"/>
  <c r="K84" i="7" l="1"/>
  <c r="J84" i="7"/>
  <c r="L84" i="7" s="1"/>
  <c r="K83" i="6"/>
  <c r="J83" i="6"/>
  <c r="L83" i="6" s="1"/>
  <c r="K83" i="3"/>
  <c r="J83" i="3"/>
  <c r="L83" i="3" s="1"/>
  <c r="I84" i="5"/>
  <c r="K83" i="5"/>
  <c r="J83" i="5"/>
  <c r="L83" i="5" s="1"/>
  <c r="I84" i="3"/>
  <c r="K85" i="7" l="1"/>
  <c r="J85" i="7"/>
  <c r="L85" i="7" s="1"/>
  <c r="K84" i="6"/>
  <c r="J84" i="6"/>
  <c r="L84" i="6" s="1"/>
  <c r="K84" i="3"/>
  <c r="J84" i="3"/>
  <c r="L84" i="3" s="1"/>
  <c r="I85" i="5"/>
  <c r="K84" i="5"/>
  <c r="J84" i="5"/>
  <c r="L84" i="5" s="1"/>
  <c r="I85" i="3"/>
  <c r="K86" i="7" l="1"/>
  <c r="J86" i="7"/>
  <c r="L86" i="7" s="1"/>
  <c r="J85" i="6"/>
  <c r="L85" i="6" s="1"/>
  <c r="K85" i="6"/>
  <c r="K85" i="3"/>
  <c r="J85" i="3"/>
  <c r="L85" i="3" s="1"/>
  <c r="J85" i="5"/>
  <c r="L85" i="5" s="1"/>
  <c r="I86" i="5"/>
  <c r="K85" i="5"/>
  <c r="I86" i="3"/>
  <c r="K87" i="7" l="1"/>
  <c r="J87" i="7"/>
  <c r="L87" i="7" s="1"/>
  <c r="K86" i="6"/>
  <c r="J86" i="6"/>
  <c r="L86" i="6" s="1"/>
  <c r="K86" i="3"/>
  <c r="J86" i="3"/>
  <c r="L86" i="3" s="1"/>
  <c r="K86" i="5"/>
  <c r="J86" i="5"/>
  <c r="L86" i="5" s="1"/>
  <c r="I87" i="5"/>
  <c r="K88" i="7" l="1"/>
  <c r="J88" i="7"/>
  <c r="L88" i="7" s="1"/>
  <c r="K87" i="6"/>
  <c r="J87" i="6"/>
  <c r="L87" i="6" s="1"/>
  <c r="K87" i="3"/>
  <c r="J87" i="3"/>
  <c r="L87" i="3" s="1"/>
  <c r="I88" i="5"/>
  <c r="K87" i="5"/>
  <c r="J87" i="5"/>
  <c r="L87" i="5" s="1"/>
  <c r="I88" i="3"/>
  <c r="K89" i="7" l="1"/>
  <c r="J89" i="7"/>
  <c r="L89" i="7" s="1"/>
  <c r="K88" i="6"/>
  <c r="J88" i="6"/>
  <c r="L88" i="6" s="1"/>
  <c r="K88" i="3"/>
  <c r="J88" i="3"/>
  <c r="L88" i="3" s="1"/>
  <c r="I89" i="5"/>
  <c r="K88" i="5"/>
  <c r="J88" i="5"/>
  <c r="L88" i="5" s="1"/>
  <c r="I89" i="3"/>
  <c r="K90" i="7" l="1"/>
  <c r="J90" i="7"/>
  <c r="L90" i="7" s="1"/>
  <c r="J89" i="6"/>
  <c r="L89" i="6" s="1"/>
  <c r="K89" i="6"/>
  <c r="K89" i="3"/>
  <c r="J89" i="3"/>
  <c r="L89" i="3" s="1"/>
  <c r="J89" i="5"/>
  <c r="L89" i="5" s="1"/>
  <c r="I90" i="5"/>
  <c r="K89" i="5"/>
  <c r="I90" i="3"/>
  <c r="K91" i="7" l="1"/>
  <c r="J91" i="7"/>
  <c r="L91" i="7" s="1"/>
  <c r="K90" i="6"/>
  <c r="J90" i="6"/>
  <c r="L90" i="6" s="1"/>
  <c r="K90" i="3"/>
  <c r="J90" i="3"/>
  <c r="L90" i="3" s="1"/>
  <c r="K90" i="5"/>
  <c r="J90" i="5"/>
  <c r="L90" i="5" s="1"/>
  <c r="I91" i="5"/>
  <c r="I91" i="3"/>
  <c r="K92" i="7" l="1"/>
  <c r="J92" i="7"/>
  <c r="L92" i="7" s="1"/>
  <c r="K91" i="6"/>
  <c r="J91" i="6"/>
  <c r="L91" i="6" s="1"/>
  <c r="K91" i="3"/>
  <c r="J91" i="3"/>
  <c r="L91" i="3" s="1"/>
  <c r="I92" i="5"/>
  <c r="K91" i="5"/>
  <c r="J91" i="5"/>
  <c r="L91" i="5" s="1"/>
  <c r="I92" i="3"/>
  <c r="K93" i="7" l="1"/>
  <c r="J93" i="7"/>
  <c r="L93" i="7" s="1"/>
  <c r="K92" i="6"/>
  <c r="J92" i="6"/>
  <c r="L92" i="6" s="1"/>
  <c r="K92" i="3"/>
  <c r="J92" i="3"/>
  <c r="L92" i="3" s="1"/>
  <c r="I93" i="5"/>
  <c r="K92" i="5"/>
  <c r="J92" i="5"/>
  <c r="L92" i="5" s="1"/>
  <c r="I93" i="3"/>
  <c r="K94" i="7" l="1"/>
  <c r="J94" i="7"/>
  <c r="L94" i="7" s="1"/>
  <c r="J93" i="6"/>
  <c r="L93" i="6" s="1"/>
  <c r="K93" i="6"/>
  <c r="K93" i="3"/>
  <c r="J93" i="3"/>
  <c r="L93" i="3" s="1"/>
  <c r="J93" i="5"/>
  <c r="L93" i="5" s="1"/>
  <c r="I94" i="5"/>
  <c r="K93" i="5"/>
  <c r="I94" i="3"/>
  <c r="K95" i="7" l="1"/>
  <c r="J95" i="7"/>
  <c r="L95" i="7" s="1"/>
  <c r="K94" i="6"/>
  <c r="J94" i="6"/>
  <c r="L94" i="6" s="1"/>
  <c r="J94" i="3"/>
  <c r="L94" i="3" s="1"/>
  <c r="K94" i="3"/>
  <c r="K94" i="5"/>
  <c r="J94" i="5"/>
  <c r="L94" i="5" s="1"/>
  <c r="I95" i="5"/>
  <c r="I95" i="3"/>
  <c r="K96" i="7" l="1"/>
  <c r="J96" i="7"/>
  <c r="L96" i="7" s="1"/>
  <c r="K95" i="6"/>
  <c r="J95" i="6"/>
  <c r="L95" i="6" s="1"/>
  <c r="K95" i="3"/>
  <c r="J95" i="3"/>
  <c r="L95" i="3" s="1"/>
  <c r="I96" i="5"/>
  <c r="K95" i="5"/>
  <c r="J95" i="5"/>
  <c r="L95" i="5" s="1"/>
  <c r="I96" i="3"/>
  <c r="K97" i="7" l="1"/>
  <c r="J97" i="7"/>
  <c r="L97" i="7" s="1"/>
  <c r="K96" i="6"/>
  <c r="J96" i="6"/>
  <c r="L96" i="6" s="1"/>
  <c r="K96" i="3"/>
  <c r="J96" i="3"/>
  <c r="L96" i="3" s="1"/>
  <c r="I97" i="5"/>
  <c r="K96" i="5"/>
  <c r="J96" i="5"/>
  <c r="L96" i="5" s="1"/>
  <c r="I97" i="3"/>
  <c r="K98" i="7" l="1"/>
  <c r="J98" i="7"/>
  <c r="L98" i="7" s="1"/>
  <c r="J97" i="6"/>
  <c r="L97" i="6" s="1"/>
  <c r="K97" i="6"/>
  <c r="K97" i="3"/>
  <c r="J97" i="3"/>
  <c r="L97" i="3" s="1"/>
  <c r="J97" i="5"/>
  <c r="L97" i="5" s="1"/>
  <c r="I98" i="5"/>
  <c r="K97" i="5"/>
  <c r="I98" i="3"/>
  <c r="K99" i="7" l="1"/>
  <c r="J99" i="7"/>
  <c r="L99" i="7" s="1"/>
  <c r="K98" i="6"/>
  <c r="J98" i="6"/>
  <c r="L98" i="6" s="1"/>
  <c r="J98" i="3"/>
  <c r="L98" i="3" s="1"/>
  <c r="K98" i="3"/>
  <c r="K98" i="5"/>
  <c r="J98" i="5"/>
  <c r="L98" i="5" s="1"/>
  <c r="I99" i="5"/>
  <c r="I99" i="3"/>
  <c r="K100" i="7" l="1"/>
  <c r="J100" i="7"/>
  <c r="L100" i="7" s="1"/>
  <c r="K99" i="6"/>
  <c r="J99" i="6"/>
  <c r="L99" i="6" s="1"/>
  <c r="K99" i="3"/>
  <c r="J99" i="3"/>
  <c r="L99" i="3" s="1"/>
  <c r="I100" i="5"/>
  <c r="K99" i="5"/>
  <c r="J99" i="5"/>
  <c r="L99" i="5" s="1"/>
  <c r="I100" i="3"/>
  <c r="K101" i="7" l="1"/>
  <c r="J101" i="7"/>
  <c r="L101" i="7" s="1"/>
  <c r="K100" i="6"/>
  <c r="J100" i="6"/>
  <c r="L100" i="6" s="1"/>
  <c r="K100" i="3"/>
  <c r="J100" i="3"/>
  <c r="L100" i="3" s="1"/>
  <c r="I101" i="5"/>
  <c r="K100" i="5"/>
  <c r="J100" i="5"/>
  <c r="L100" i="5" s="1"/>
  <c r="I101" i="3"/>
  <c r="K102" i="7" l="1"/>
  <c r="J102" i="7"/>
  <c r="L102" i="7" s="1"/>
  <c r="J101" i="6"/>
  <c r="L101" i="6" s="1"/>
  <c r="K101" i="6"/>
  <c r="K101" i="3"/>
  <c r="J101" i="3"/>
  <c r="L101" i="3" s="1"/>
  <c r="J101" i="5"/>
  <c r="L101" i="5" s="1"/>
  <c r="I102" i="5"/>
  <c r="K101" i="5"/>
  <c r="I102" i="3"/>
  <c r="K103" i="7" l="1"/>
  <c r="J103" i="7"/>
  <c r="L103" i="7" s="1"/>
  <c r="K102" i="6"/>
  <c r="J102" i="6"/>
  <c r="L102" i="6" s="1"/>
  <c r="K102" i="3"/>
  <c r="J102" i="3"/>
  <c r="L102" i="3" s="1"/>
  <c r="K102" i="5"/>
  <c r="J102" i="5"/>
  <c r="L102" i="5" s="1"/>
  <c r="I103" i="5"/>
  <c r="I103" i="3"/>
  <c r="K104" i="7" l="1"/>
  <c r="J104" i="7"/>
  <c r="L104" i="7" s="1"/>
  <c r="K103" i="6"/>
  <c r="J103" i="6"/>
  <c r="L103" i="6" s="1"/>
  <c r="K103" i="3"/>
  <c r="J103" i="3"/>
  <c r="L103" i="3" s="1"/>
  <c r="I104" i="5"/>
  <c r="K103" i="5"/>
  <c r="J103" i="5"/>
  <c r="L103" i="5" s="1"/>
  <c r="I104" i="3"/>
  <c r="K105" i="7" l="1"/>
  <c r="J105" i="7"/>
  <c r="L105" i="7" s="1"/>
  <c r="K104" i="6"/>
  <c r="J104" i="6"/>
  <c r="L104" i="6" s="1"/>
  <c r="K104" i="3"/>
  <c r="J104" i="3"/>
  <c r="L104" i="3" s="1"/>
  <c r="I105" i="5"/>
  <c r="K104" i="5"/>
  <c r="J104" i="5"/>
  <c r="L104" i="5" s="1"/>
  <c r="I105" i="3"/>
  <c r="K106" i="7" l="1"/>
  <c r="J106" i="7"/>
  <c r="L106" i="7" s="1"/>
  <c r="J105" i="6"/>
  <c r="L105" i="6" s="1"/>
  <c r="K105" i="6"/>
  <c r="K105" i="3"/>
  <c r="J105" i="3"/>
  <c r="L105" i="3" s="1"/>
  <c r="J105" i="5"/>
  <c r="L105" i="5" s="1"/>
  <c r="I106" i="5"/>
  <c r="K105" i="5"/>
  <c r="I106" i="3"/>
  <c r="K107" i="7" l="1"/>
  <c r="J107" i="7"/>
  <c r="L107" i="7" s="1"/>
  <c r="K106" i="6"/>
  <c r="J106" i="6"/>
  <c r="L106" i="6" s="1"/>
  <c r="J106" i="3"/>
  <c r="L106" i="3" s="1"/>
  <c r="K106" i="3"/>
  <c r="K106" i="5"/>
  <c r="J106" i="5"/>
  <c r="L106" i="5" s="1"/>
  <c r="I107" i="5"/>
  <c r="I107" i="3"/>
  <c r="K108" i="7" l="1"/>
  <c r="J108" i="7"/>
  <c r="L108" i="7" s="1"/>
  <c r="K107" i="6"/>
  <c r="J107" i="6"/>
  <c r="L107" i="6" s="1"/>
  <c r="K107" i="3"/>
  <c r="J107" i="3"/>
  <c r="L107" i="3" s="1"/>
  <c r="I108" i="5"/>
  <c r="K107" i="5"/>
  <c r="J107" i="5"/>
  <c r="L107" i="5" s="1"/>
  <c r="I108" i="3"/>
  <c r="K109" i="7" l="1"/>
  <c r="J109" i="7"/>
  <c r="L109" i="7" s="1"/>
  <c r="K108" i="6"/>
  <c r="J108" i="6"/>
  <c r="L108" i="6" s="1"/>
  <c r="K108" i="3"/>
  <c r="J108" i="3"/>
  <c r="L108" i="3" s="1"/>
  <c r="I109" i="5"/>
  <c r="K108" i="5"/>
  <c r="J108" i="5"/>
  <c r="L108" i="5" s="1"/>
  <c r="I109" i="3"/>
  <c r="K110" i="7" l="1"/>
  <c r="J110" i="7"/>
  <c r="L110" i="7" s="1"/>
  <c r="J109" i="6"/>
  <c r="L109" i="6" s="1"/>
  <c r="K109" i="6"/>
  <c r="K109" i="3"/>
  <c r="J109" i="3"/>
  <c r="L109" i="3" s="1"/>
  <c r="J109" i="5"/>
  <c r="L109" i="5" s="1"/>
  <c r="I110" i="5"/>
  <c r="K109" i="5"/>
  <c r="I110" i="3"/>
  <c r="K111" i="7" l="1"/>
  <c r="J111" i="7"/>
  <c r="L111" i="7" s="1"/>
  <c r="K110" i="6"/>
  <c r="J110" i="6"/>
  <c r="L110" i="6" s="1"/>
  <c r="K110" i="3"/>
  <c r="J110" i="3"/>
  <c r="L110" i="3" s="1"/>
  <c r="K110" i="5"/>
  <c r="J110" i="5"/>
  <c r="L110" i="5" s="1"/>
  <c r="I111" i="5"/>
  <c r="I111" i="3"/>
  <c r="K112" i="7" l="1"/>
  <c r="J112" i="7"/>
  <c r="L112" i="7" s="1"/>
  <c r="K111" i="6"/>
  <c r="J111" i="6"/>
  <c r="L111" i="6" s="1"/>
  <c r="K111" i="3"/>
  <c r="J111" i="3"/>
  <c r="L111" i="3" s="1"/>
  <c r="I112" i="5"/>
  <c r="K111" i="5"/>
  <c r="J111" i="5"/>
  <c r="L111" i="5" s="1"/>
  <c r="I112" i="3"/>
  <c r="K113" i="7" l="1"/>
  <c r="J113" i="7"/>
  <c r="L113" i="7" s="1"/>
  <c r="K112" i="6"/>
  <c r="J112" i="6"/>
  <c r="L112" i="6" s="1"/>
  <c r="K112" i="3"/>
  <c r="J112" i="3"/>
  <c r="L112" i="3" s="1"/>
  <c r="I113" i="5"/>
  <c r="K112" i="5"/>
  <c r="J112" i="5"/>
  <c r="L112" i="5" s="1"/>
  <c r="I113" i="3"/>
  <c r="K114" i="7" l="1"/>
  <c r="J114" i="7"/>
  <c r="L114" i="7" s="1"/>
  <c r="J113" i="6"/>
  <c r="L113" i="6" s="1"/>
  <c r="K113" i="6"/>
  <c r="K113" i="3"/>
  <c r="J113" i="3"/>
  <c r="L113" i="3" s="1"/>
  <c r="J113" i="5"/>
  <c r="L113" i="5" s="1"/>
  <c r="I114" i="5"/>
  <c r="K113" i="5"/>
  <c r="I114" i="3"/>
  <c r="K114" i="6" l="1"/>
  <c r="J114" i="6"/>
  <c r="L114" i="6" s="1"/>
  <c r="J114" i="3"/>
  <c r="L114" i="3" s="1"/>
  <c r="K114" i="3"/>
  <c r="K114" i="5"/>
  <c r="J114" i="5"/>
  <c r="L114" i="5" s="1"/>
</calcChain>
</file>

<file path=xl/sharedStrings.xml><?xml version="1.0" encoding="utf-8"?>
<sst xmlns="http://schemas.openxmlformats.org/spreadsheetml/2006/main" count="227" uniqueCount="54">
  <si>
    <t>Narrow Limit Gauging</t>
  </si>
  <si>
    <t>per Schilling, "Acceptance Sampling in Quality Control"</t>
  </si>
  <si>
    <t>AQL</t>
  </si>
  <si>
    <t>alpha</t>
  </si>
  <si>
    <t>Producer's risk</t>
  </si>
  <si>
    <t>p_1</t>
  </si>
  <si>
    <t>RQL</t>
  </si>
  <si>
    <t>beta</t>
  </si>
  <si>
    <t>Consumer's risk</t>
  </si>
  <si>
    <t>z(AQL)</t>
  </si>
  <si>
    <t>z(RQL)</t>
  </si>
  <si>
    <t>t</t>
  </si>
  <si>
    <t>Standard deviations for compression</t>
  </si>
  <si>
    <t>z_g1</t>
  </si>
  <si>
    <t>z_g2</t>
  </si>
  <si>
    <t>p_g1</t>
  </si>
  <si>
    <t>p_g2</t>
  </si>
  <si>
    <t xml:space="preserve">R </t>
  </si>
  <si>
    <t>Operating ratio</t>
  </si>
  <si>
    <t>From Table T5_1</t>
  </si>
  <si>
    <t>c</t>
  </si>
  <si>
    <t>n_p1</t>
  </si>
  <si>
    <t xml:space="preserve">n </t>
  </si>
  <si>
    <t>User must enter the values in the yellow boxes; the others are calculated</t>
  </si>
  <si>
    <t>Round up</t>
  </si>
  <si>
    <t>AQL of compressed plan</t>
  </si>
  <si>
    <t>RQL of compressed plan</t>
  </si>
  <si>
    <t>Operating characteristic curves, narrow limit gauging</t>
  </si>
  <si>
    <t>Nonconforming fraction p = outside specification limits</t>
  </si>
  <si>
    <t>t = compression, standard deviations</t>
  </si>
  <si>
    <t>Sample plans</t>
  </si>
  <si>
    <t>n</t>
  </si>
  <si>
    <t>n_compressed</t>
  </si>
  <si>
    <t>c_compressed</t>
  </si>
  <si>
    <t>p</t>
  </si>
  <si>
    <t>Pa(p)</t>
  </si>
  <si>
    <t>c_original</t>
  </si>
  <si>
    <t>To get AQL and RQL given n and c</t>
  </si>
  <si>
    <t>uses alpha defined at left</t>
  </si>
  <si>
    <t>uses beta defined at left</t>
  </si>
  <si>
    <t>Pa(AQL)</t>
  </si>
  <si>
    <t>Pa(RQL)</t>
  </si>
  <si>
    <t>np1</t>
  </si>
  <si>
    <t>R</t>
  </si>
  <si>
    <t>p_g</t>
  </si>
  <si>
    <t>Pa(p_g)</t>
  </si>
  <si>
    <t>From ANSI/ASQ Z1.4</t>
  </si>
  <si>
    <t>Compressed plan</t>
  </si>
  <si>
    <t>From ANSI/ASQ Z1.4 plan</t>
  </si>
  <si>
    <t>Check using binomial acceptance probability</t>
  </si>
  <si>
    <t>Example: Sample code letter J, AQL = 1% (normal inspection)</t>
  </si>
  <si>
    <t>p_g = fraction outside compressed limits</t>
  </si>
  <si>
    <t>Example: Sample code letter Q, AQL = 0.01% (normal inspection)</t>
  </si>
  <si>
    <t>Example: Sample code letter F, AQL = 6.5% (normal inspection)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</si>
</sst>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64" fontId="0" fillId="0" borderId="1" xfId="0" applyNumberFormat="1" applyBorder="1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0" fontId="1" fillId="0" borderId="0" xfId="0" applyFont="1" applyAlignment="1">
      <alignment vertical="center"/>
    </xf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J_AQL_1!$J$21</c:f>
              <c:strCache>
                <c:ptCount val="1"/>
                <c:pt idx="0">
                  <c:v>p_g</c:v>
                </c:pt>
              </c:strCache>
            </c:strRef>
          </c:tx>
          <c:marker>
            <c:symbol val="none"/>
          </c:marker>
          <c:cat>
            <c:numRef>
              <c:f>J_AQL_1!$I$22:$I$114</c:f>
              <c:numCache>
                <c:formatCode>General</c:formatCode>
                <c:ptCount val="9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</c:numCache>
            </c:numRef>
          </c:cat>
          <c:val>
            <c:numRef>
              <c:f>J_AQL_1!$J$22:$J$114</c:f>
              <c:numCache>
                <c:formatCode>0.000</c:formatCode>
                <c:ptCount val="93"/>
                <c:pt idx="0" formatCode="General">
                  <c:v>0</c:v>
                </c:pt>
                <c:pt idx="1">
                  <c:v>1.8298468405656611E-2</c:v>
                </c:pt>
                <c:pt idx="2">
                  <c:v>3.0179521248187572E-2</c:v>
                </c:pt>
                <c:pt idx="3">
                  <c:v>4.0250944896779516E-2</c:v>
                </c:pt>
                <c:pt idx="4">
                  <c:v>4.9260160468062843E-2</c:v>
                </c:pt>
                <c:pt idx="5">
                  <c:v>5.7532573576821427E-2</c:v>
                </c:pt>
                <c:pt idx="6">
                  <c:v>6.5248575052688204E-2</c:v>
                </c:pt>
                <c:pt idx="7">
                  <c:v>7.2521844199398042E-2</c:v>
                </c:pt>
                <c:pt idx="8">
                  <c:v>7.9430071086304163E-2</c:v>
                </c:pt>
                <c:pt idx="9">
                  <c:v>8.6029427009482684E-2</c:v>
                </c:pt>
                <c:pt idx="10">
                  <c:v>9.2362248073693962E-2</c:v>
                </c:pt>
                <c:pt idx="11">
                  <c:v>9.8461479780317357E-2</c:v>
                </c:pt>
                <c:pt idx="12">
                  <c:v>0.10435341953303694</c:v>
                </c:pt>
                <c:pt idx="13">
                  <c:v>0.11005949672791789</c:v>
                </c:pt>
                <c:pt idx="14">
                  <c:v>0.1155974762829664</c:v>
                </c:pt>
                <c:pt idx="15">
                  <c:v>0.12098230018850317</c:v>
                </c:pt>
                <c:pt idx="16">
                  <c:v>0.12622669279809642</c:v>
                </c:pt>
                <c:pt idx="17">
                  <c:v>0.13134160678376375</c:v>
                </c:pt>
                <c:pt idx="18">
                  <c:v>0.13633655858296054</c:v>
                </c:pt>
                <c:pt idx="19">
                  <c:v>0.14121988532276181</c:v>
                </c:pt>
                <c:pt idx="20">
                  <c:v>0.14599894475476849</c:v>
                </c:pt>
                <c:pt idx="21">
                  <c:v>0.15068027304945195</c:v>
                </c:pt>
                <c:pt idx="22">
                  <c:v>0.15526971090834205</c:v>
                </c:pt>
                <c:pt idx="23">
                  <c:v>0.15977250550059441</c:v>
                </c:pt>
                <c:pt idx="24">
                  <c:v>0.16419339370371588</c:v>
                </c:pt>
                <c:pt idx="25">
                  <c:v>0.16853667071020254</c:v>
                </c:pt>
                <c:pt idx="26">
                  <c:v>0.17280624705271724</c:v>
                </c:pt>
                <c:pt idx="27">
                  <c:v>0.17700569637110677</c:v>
                </c:pt>
                <c:pt idx="28">
                  <c:v>0.1811382957099856</c:v>
                </c:pt>
                <c:pt idx="29">
                  <c:v>0.1852070597386932</c:v>
                </c:pt>
                <c:pt idx="30">
                  <c:v>0.18921476998720785</c:v>
                </c:pt>
                <c:pt idx="31">
                  <c:v>0.19316399996505987</c:v>
                </c:pt>
                <c:pt idx="32">
                  <c:v>0.1970571368564516</c:v>
                </c:pt>
                <c:pt idx="33">
                  <c:v>0.20089640035013495</c:v>
                </c:pt>
                <c:pt idx="34">
                  <c:v>0.20468385905738037</c:v>
                </c:pt>
                <c:pt idx="35">
                  <c:v>0.2084214448884649</c:v>
                </c:pt>
                <c:pt idx="36">
                  <c:v>0.21211096569230792</c:v>
                </c:pt>
                <c:pt idx="37">
                  <c:v>0.21575411641125047</c:v>
                </c:pt>
                <c:pt idx="38">
                  <c:v>0.21935248896062765</c:v>
                </c:pt>
                <c:pt idx="39">
                  <c:v>0.22290758100845837</c:v>
                </c:pt>
                <c:pt idx="40">
                  <c:v>0.22642080380261698</c:v>
                </c:pt>
                <c:pt idx="41">
                  <c:v>0.22989348916993044</c:v>
                </c:pt>
                <c:pt idx="42">
                  <c:v>0.23332689579276028</c:v>
                </c:pt>
                <c:pt idx="43">
                  <c:v>0.23672221485299089</c:v>
                </c:pt>
                <c:pt idx="44">
                  <c:v>0.24008057512033071</c:v>
                </c:pt>
                <c:pt idx="45">
                  <c:v>0.24340304755095443</c:v>
                </c:pt>
                <c:pt idx="46">
                  <c:v>0.24669064945338642</c:v>
                </c:pt>
                <c:pt idx="47">
                  <c:v>0.24994434827081735</c:v>
                </c:pt>
                <c:pt idx="48">
                  <c:v>0.25316506502254177</c:v>
                </c:pt>
                <c:pt idx="49">
                  <c:v>0.2563536774416556</c:v>
                </c:pt>
                <c:pt idx="50">
                  <c:v>0.25951102284144428</c:v>
                </c:pt>
                <c:pt idx="51">
                  <c:v>0.26263790073884513</c:v>
                </c:pt>
                <c:pt idx="52">
                  <c:v>0.26573507525990858</c:v>
                </c:pt>
                <c:pt idx="53">
                  <c:v>0.26880327734919096</c:v>
                </c:pt>
                <c:pt idx="54">
                  <c:v>0.27184320680244206</c:v>
                </c:pt>
                <c:pt idx="55">
                  <c:v>0.27485553413970887</c:v>
                </c:pt>
                <c:pt idx="56">
                  <c:v>0.27784090233404501</c:v>
                </c:pt>
                <c:pt idx="57">
                  <c:v>0.28079992840932166</c:v>
                </c:pt>
                <c:pt idx="58">
                  <c:v>0.28373320491916032</c:v>
                </c:pt>
                <c:pt idx="59">
                  <c:v>0.28664130131771948</c:v>
                </c:pt>
                <c:pt idx="60">
                  <c:v>0.28952476523193238</c:v>
                </c:pt>
                <c:pt idx="61">
                  <c:v>0.29238412364379301</c:v>
                </c:pt>
                <c:pt idx="62">
                  <c:v>0.2952198839904176</c:v>
                </c:pt>
                <c:pt idx="63">
                  <c:v>0.29803253518882161</c:v>
                </c:pt>
                <c:pt idx="64">
                  <c:v>0.30082254859167395</c:v>
                </c:pt>
                <c:pt idx="65">
                  <c:v>0.3035903788796771</c:v>
                </c:pt>
                <c:pt idx="66">
                  <c:v>0.30633646489567773</c:v>
                </c:pt>
                <c:pt idx="67">
                  <c:v>0.30906123042513822</c:v>
                </c:pt>
                <c:pt idx="68">
                  <c:v>0.31176508492715554</c:v>
                </c:pt>
                <c:pt idx="69">
                  <c:v>0.31444842421984565</c:v>
                </c:pt>
                <c:pt idx="70">
                  <c:v>0.31711163112355323</c:v>
                </c:pt>
                <c:pt idx="71">
                  <c:v>0.31975507606504677</c:v>
                </c:pt>
                <c:pt idx="72">
                  <c:v>0.32237911764557636</c:v>
                </c:pt>
                <c:pt idx="73">
                  <c:v>0.32498410317542814</c:v>
                </c:pt>
                <c:pt idx="74">
                  <c:v>0.32757036917737725</c:v>
                </c:pt>
                <c:pt idx="75">
                  <c:v>0.33013824186124158</c:v>
                </c:pt>
                <c:pt idx="76">
                  <c:v>0.33268803757156484</c:v>
                </c:pt>
                <c:pt idx="77">
                  <c:v>0.33522006321026399</c:v>
                </c:pt>
                <c:pt idx="78">
                  <c:v>0.33773461663597182</c:v>
                </c:pt>
                <c:pt idx="79">
                  <c:v>0.34023198704161312</c:v>
                </c:pt>
                <c:pt idx="80">
                  <c:v>0.34271245531168132</c:v>
                </c:pt>
                <c:pt idx="81">
                  <c:v>0.34517629436053454</c:v>
                </c:pt>
                <c:pt idx="82">
                  <c:v>0.34762376945293905</c:v>
                </c:pt>
                <c:pt idx="83">
                  <c:v>0.35005513850800529</c:v>
                </c:pt>
                <c:pt idx="84">
                  <c:v>0.35247065238755371</c:v>
                </c:pt>
                <c:pt idx="85">
                  <c:v>0.35487055516989346</c:v>
                </c:pt>
                <c:pt idx="86">
                  <c:v>0.35725508440990361</c:v>
                </c:pt>
                <c:pt idx="87">
                  <c:v>0.35962447138626241</c:v>
                </c:pt>
                <c:pt idx="88">
                  <c:v>0.36197894133658981</c:v>
                </c:pt>
                <c:pt idx="89">
                  <c:v>0.3643187136812337</c:v>
                </c:pt>
                <c:pt idx="90">
                  <c:v>0.36664400223636179</c:v>
                </c:pt>
                <c:pt idx="91">
                  <c:v>0.36895501541698239</c:v>
                </c:pt>
                <c:pt idx="92">
                  <c:v>0.37125195643048209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J_AQL_1!$K$21</c:f>
              <c:strCache>
                <c:ptCount val="1"/>
                <c:pt idx="0">
                  <c:v>Pa(p)</c:v>
                </c:pt>
              </c:strCache>
            </c:strRef>
          </c:tx>
          <c:marker>
            <c:symbol val="none"/>
          </c:marker>
          <c:cat>
            <c:numRef>
              <c:f>J_AQL_1!$I$22:$I$114</c:f>
              <c:numCache>
                <c:formatCode>General</c:formatCode>
                <c:ptCount val="9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</c:numCache>
            </c:numRef>
          </c:cat>
          <c:val>
            <c:numRef>
              <c:f>J_AQL_1!$K$22:$K$114</c:f>
              <c:numCache>
                <c:formatCode>0.000</c:formatCode>
                <c:ptCount val="93"/>
                <c:pt idx="0" formatCode="General">
                  <c:v>1</c:v>
                </c:pt>
                <c:pt idx="1">
                  <c:v>0.99992244345785752</c:v>
                </c:pt>
                <c:pt idx="2">
                  <c:v>0.99941420653033275</c:v>
                </c:pt>
                <c:pt idx="3">
                  <c:v>0.99813304390049273</c:v>
                </c:pt>
                <c:pt idx="4">
                  <c:v>0.99582027761241143</c:v>
                </c:pt>
                <c:pt idx="5">
                  <c:v>0.99228816830466893</c:v>
                </c:pt>
                <c:pt idx="6">
                  <c:v>0.9874088346975074</c:v>
                </c:pt>
                <c:pt idx="7">
                  <c:v>0.98110455357416515</c:v>
                </c:pt>
                <c:pt idx="8">
                  <c:v>0.97333928920255142</c:v>
                </c:pt>
                <c:pt idx="9">
                  <c:v>0.96411131628739077</c:v>
                </c:pt>
                <c:pt idx="10">
                  <c:v>0.95344681426406852</c:v>
                </c:pt>
                <c:pt idx="11">
                  <c:v>0.94139432317063498</c:v>
                </c:pt>
                <c:pt idx="12">
                  <c:v>0.92801996257990715</c:v>
                </c:pt>
                <c:pt idx="13">
                  <c:v>0.91340332524550483</c:v>
                </c:pt>
                <c:pt idx="14">
                  <c:v>0.89763396631098979</c:v>
                </c:pt>
                <c:pt idx="15">
                  <c:v>0.88080841723869396</c:v>
                </c:pt>
                <c:pt idx="16">
                  <c:v>0.86302766111526541</c:v>
                </c:pt>
                <c:pt idx="17">
                  <c:v>0.84439501275835349</c:v>
                </c:pt>
                <c:pt idx="18">
                  <c:v>0.82501435315063443</c:v>
                </c:pt>
                <c:pt idx="19">
                  <c:v>0.8049886732251057</c:v>
                </c:pt>
                <c:pt idx="20">
                  <c:v>0.78441888697535611</c:v>
                </c:pt>
                <c:pt idx="21">
                  <c:v>0.76340287831752784</c:v>
                </c:pt>
                <c:pt idx="22">
                  <c:v>0.7420347501335558</c:v>
                </c:pt>
                <c:pt idx="23">
                  <c:v>0.72040424752045062</c:v>
                </c:pt>
                <c:pt idx="24">
                  <c:v>0.69859633049660763</c:v>
                </c:pt>
                <c:pt idx="25">
                  <c:v>0.67669087430850028</c:v>
                </c:pt>
                <c:pt idx="26">
                  <c:v>0.65476247807179078</c:v>
                </c:pt>
                <c:pt idx="27">
                  <c:v>0.63288036479885923</c:v>
                </c:pt>
                <c:pt idx="28">
                  <c:v>0.61110835793660367</c:v>
                </c:pt>
                <c:pt idx="29">
                  <c:v>0.58950492138809163</c:v>
                </c:pt>
                <c:pt idx="30">
                  <c:v>0.56812325164108746</c:v>
                </c:pt>
                <c:pt idx="31">
                  <c:v>0.54701141209552451</c:v>
                </c:pt>
                <c:pt idx="32">
                  <c:v>0.52621250098854377</c:v>
                </c:pt>
                <c:pt idx="33">
                  <c:v>0.50576484547618095</c:v>
                </c:pt>
                <c:pt idx="34">
                  <c:v>0.48570221545984849</c:v>
                </c:pt>
                <c:pt idx="35">
                  <c:v>0.46605405165689995</c:v>
                </c:pt>
                <c:pt idx="36">
                  <c:v>0.44684570321982064</c:v>
                </c:pt>
                <c:pt idx="37">
                  <c:v>0.42809867091900822</c:v>
                </c:pt>
                <c:pt idx="38">
                  <c:v>0.40983085252953377</c:v>
                </c:pt>
                <c:pt idx="39">
                  <c:v>0.39205678761170976</c:v>
                </c:pt>
                <c:pt idx="40">
                  <c:v>0.37478789935680773</c:v>
                </c:pt>
                <c:pt idx="41">
                  <c:v>0.35803273159018617</c:v>
                </c:pt>
                <c:pt idx="42">
                  <c:v>0.34179717939094262</c:v>
                </c:pt>
                <c:pt idx="43">
                  <c:v>0.3260847121059865</c:v>
                </c:pt>
                <c:pt idx="44">
                  <c:v>0.3108965878124284</c:v>
                </c:pt>
                <c:pt idx="45">
                  <c:v>0.29623205852023393</c:v>
                </c:pt>
                <c:pt idx="46">
                  <c:v>0.28208856561148454</c:v>
                </c:pt>
                <c:pt idx="47">
                  <c:v>0.26846192518724532</c:v>
                </c:pt>
                <c:pt idx="48">
                  <c:v>0.25534650314136742</c:v>
                </c:pt>
                <c:pt idx="49">
                  <c:v>0.24273537990576527</c:v>
                </c:pt>
                <c:pt idx="50">
                  <c:v>0.230620504916492</c:v>
                </c:pt>
                <c:pt idx="51">
                  <c:v>0.2189928409368857</c:v>
                </c:pt>
                <c:pt idx="52">
                  <c:v>0.20784249844532707</c:v>
                </c:pt>
                <c:pt idx="53">
                  <c:v>0.19715886035277722</c:v>
                </c:pt>
                <c:pt idx="54">
                  <c:v>0.18693069736100593</c:v>
                </c:pt>
                <c:pt idx="55">
                  <c:v>0.17714627430785268</c:v>
                </c:pt>
                <c:pt idx="56">
                  <c:v>0.16779344787240039</c:v>
                </c:pt>
                <c:pt idx="57">
                  <c:v>0.15885975603182204</c:v>
                </c:pt>
                <c:pt idx="58">
                  <c:v>0.15033249967397835</c:v>
                </c:pt>
                <c:pt idx="59">
                  <c:v>0.14219881677660642</c:v>
                </c:pt>
                <c:pt idx="60">
                  <c:v>0.13444574956595692</c:v>
                </c:pt>
                <c:pt idx="61">
                  <c:v>0.12706030506581953</c:v>
                </c:pt>
                <c:pt idx="62">
                  <c:v>0.12002950944265293</c:v>
                </c:pt>
                <c:pt idx="63">
                  <c:v>0.113340456544609</c:v>
                </c:pt>
                <c:pt idx="64">
                  <c:v>0.10698035102211308</c:v>
                </c:pt>
                <c:pt idx="65">
                  <c:v>0.10093654640578807</c:v>
                </c:pt>
                <c:pt idx="66">
                  <c:v>9.5196578504259124E-2</c:v>
                </c:pt>
                <c:pt idx="67">
                  <c:v>8.974819447010611E-2</c:v>
                </c:pt>
                <c:pt idx="68">
                  <c:v>8.4579377867208552E-2</c:v>
                </c:pt>
                <c:pt idx="69">
                  <c:v>7.9678370057213649E-2</c:v>
                </c:pt>
                <c:pt idx="70">
                  <c:v>7.5033688207063118E-2</c:v>
                </c:pt>
                <c:pt idx="71">
                  <c:v>7.0634140203608101E-2</c:v>
                </c:pt>
                <c:pt idx="72">
                  <c:v>6.6468836745488646E-2</c:v>
                </c:pt>
                <c:pt idx="73">
                  <c:v>6.2527200866768787E-2</c:v>
                </c:pt>
                <c:pt idx="74">
                  <c:v>5.8798975131410802E-2</c:v>
                </c:pt>
                <c:pt idx="75">
                  <c:v>5.5274226722630125E-2</c:v>
                </c:pt>
                <c:pt idx="76">
                  <c:v>5.194335063655324E-2</c:v>
                </c:pt>
                <c:pt idx="77">
                  <c:v>4.8797071175473883E-2</c:v>
                </c:pt>
                <c:pt idx="78">
                  <c:v>4.5826441922394524E-2</c:v>
                </c:pt>
                <c:pt idx="79">
                  <c:v>4.3022844365490531E-2</c:v>
                </c:pt>
                <c:pt idx="80">
                  <c:v>4.0377985328660479E-2</c:v>
                </c:pt>
                <c:pt idx="81">
                  <c:v>3.7883893352441196E-2</c:v>
                </c:pt>
                <c:pt idx="82">
                  <c:v>3.5532914158273705E-2</c:v>
                </c:pt>
                <c:pt idx="83">
                  <c:v>3.3317705318415221E-2</c:v>
                </c:pt>
                <c:pt idx="84">
                  <c:v>3.1231230243681591E-2</c:v>
                </c:pt>
                <c:pt idx="85">
                  <c:v>2.9266751591687096E-2</c:v>
                </c:pt>
                <c:pt idx="86">
                  <c:v>2.7417824189289904E-2</c:v>
                </c:pt>
                <c:pt idx="87">
                  <c:v>2.5678287554554216E-2</c:v>
                </c:pt>
                <c:pt idx="88">
                  <c:v>2.4042258095676648E-2</c:v>
                </c:pt>
                <c:pt idx="89">
                  <c:v>2.2504121056983423E-2</c:v>
                </c:pt>
                <c:pt idx="90">
                  <c:v>2.1058522275257733E-2</c:v>
                </c:pt>
                <c:pt idx="91">
                  <c:v>1.9700359803293519E-2</c:v>
                </c:pt>
                <c:pt idx="92">
                  <c:v>1.842477545166096E-2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J_AQL_1!$L$21</c:f>
              <c:strCache>
                <c:ptCount val="1"/>
                <c:pt idx="0">
                  <c:v>Pa(p_g)</c:v>
                </c:pt>
              </c:strCache>
            </c:strRef>
          </c:tx>
          <c:marker>
            <c:symbol val="none"/>
          </c:marker>
          <c:cat>
            <c:numRef>
              <c:f>J_AQL_1!$I$22:$I$114</c:f>
              <c:numCache>
                <c:formatCode>General</c:formatCode>
                <c:ptCount val="9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</c:numCache>
            </c:numRef>
          </c:cat>
          <c:val>
            <c:numRef>
              <c:f>J_AQL_1!$L$22:$L$114</c:f>
              <c:numCache>
                <c:formatCode>0.000</c:formatCode>
                <c:ptCount val="93"/>
                <c:pt idx="0" formatCode="General">
                  <c:v>1</c:v>
                </c:pt>
                <c:pt idx="1">
                  <c:v>0.99998999936790856</c:v>
                </c:pt>
                <c:pt idx="2">
                  <c:v>0.99983951707197627</c:v>
                </c:pt>
                <c:pt idx="3">
                  <c:v>0.9992552185966046</c:v>
                </c:pt>
                <c:pt idx="4">
                  <c:v>0.99789563498926714</c:v>
                </c:pt>
                <c:pt idx="5">
                  <c:v>0.99544659133148106</c:v>
                </c:pt>
                <c:pt idx="6">
                  <c:v>0.99165411208716403</c:v>
                </c:pt>
                <c:pt idx="7">
                  <c:v>0.98633447439820565</c:v>
                </c:pt>
                <c:pt idx="8">
                  <c:v>0.97937262760054422</c:v>
                </c:pt>
                <c:pt idx="9">
                  <c:v>0.97071509211429752</c:v>
                </c:pt>
                <c:pt idx="10">
                  <c:v>0.96036065890897904</c:v>
                </c:pt>
                <c:pt idx="11">
                  <c:v>0.94835067122911376</c:v>
                </c:pt>
                <c:pt idx="12">
                  <c:v>0.9347598092645828</c:v>
                </c:pt>
                <c:pt idx="13">
                  <c:v>0.91968781343293782</c:v>
                </c:pt>
                <c:pt idx="14">
                  <c:v>0.9032523097752676</c:v>
                </c:pt>
                <c:pt idx="15">
                  <c:v>0.88558275121586816</c:v>
                </c:pt>
                <c:pt idx="16">
                  <c:v>0.86681540971267945</c:v>
                </c:pt>
                <c:pt idx="17">
                  <c:v>0.84708931684773814</c:v>
                </c:pt>
                <c:pt idx="18">
                  <c:v>0.82654303665871842</c:v>
                </c:pt>
                <c:pt idx="19">
                  <c:v>0.80531215409503587</c:v>
                </c:pt>
                <c:pt idx="20">
                  <c:v>0.78352736919904786</c:v>
                </c:pt>
                <c:pt idx="21">
                  <c:v>0.76131309728454122</c:v>
                </c:pt>
                <c:pt idx="22">
                  <c:v>0.73878648685115789</c:v>
                </c:pt>
                <c:pt idx="23">
                  <c:v>0.71605677849852856</c:v>
                </c:pt>
                <c:pt idx="24">
                  <c:v>0.69322493901289772</c:v>
                </c:pt>
                <c:pt idx="25">
                  <c:v>0.67038351475684066</c:v>
                </c:pt>
                <c:pt idx="26">
                  <c:v>0.64761665736668428</c:v>
                </c:pt>
                <c:pt idx="27">
                  <c:v>0.62500028253811268</c:v>
                </c:pt>
                <c:pt idx="28">
                  <c:v>0.60260232940937508</c:v>
                </c:pt>
                <c:pt idx="29">
                  <c:v>0.58048309381869967</c:v>
                </c:pt>
                <c:pt idx="30">
                  <c:v>0.55869561361705244</c:v>
                </c:pt>
                <c:pt idx="31">
                  <c:v>0.53728608836136726</c:v>
                </c:pt>
                <c:pt idx="32">
                  <c:v>0.51629431919492486</c:v>
                </c:pt>
                <c:pt idx="33">
                  <c:v>0.49575415763152242</c:v>
                </c:pt>
                <c:pt idx="34">
                  <c:v>0.47569395438043238</c:v>
                </c:pt>
                <c:pt idx="35">
                  <c:v>0.45613700135269103</c:v>
                </c:pt>
                <c:pt idx="36">
                  <c:v>0.43710196163950815</c:v>
                </c:pt>
                <c:pt idx="37">
                  <c:v>0.41860328360592147</c:v>
                </c:pt>
                <c:pt idx="38">
                  <c:v>0.40065159634456882</c:v>
                </c:pt>
                <c:pt idx="39">
                  <c:v>0.38325408462656596</c:v>
                </c:pt>
                <c:pt idx="40">
                  <c:v>0.36641484220333725</c:v>
                </c:pt>
                <c:pt idx="41">
                  <c:v>0.35013520288452094</c:v>
                </c:pt>
                <c:pt idx="42">
                  <c:v>0.3344140492674913</c:v>
                </c:pt>
                <c:pt idx="43">
                  <c:v>0.31924809934466053</c:v>
                </c:pt>
                <c:pt idx="44">
                  <c:v>0.30463217148320032</c:v>
                </c:pt>
                <c:pt idx="45">
                  <c:v>0.29055942847299032</c:v>
                </c:pt>
                <c:pt idx="46">
                  <c:v>0.27702160148477251</c:v>
                </c:pt>
                <c:pt idx="47">
                  <c:v>0.26400919488222752</c:v>
                </c:pt>
                <c:pt idx="48">
                  <c:v>0.251511672897341</c:v>
                </c:pt>
                <c:pt idx="49">
                  <c:v>0.2395176292155228</c:v>
                </c:pt>
                <c:pt idx="50">
                  <c:v>0.22801494053105173</c:v>
                </c:pt>
                <c:pt idx="51">
                  <c:v>0.21699090512983354</c:v>
                </c:pt>
                <c:pt idx="52">
                  <c:v>0.20643236753890601</c:v>
                </c:pt>
                <c:pt idx="53">
                  <c:v>0.19632583025421765</c:v>
                </c:pt>
                <c:pt idx="54">
                  <c:v>0.18665755352240435</c:v>
                </c:pt>
                <c:pt idx="55">
                  <c:v>0.17741364411106153</c:v>
                </c:pt>
                <c:pt idx="56">
                  <c:v>0.16858013395692126</c:v>
                </c:pt>
                <c:pt idx="57">
                  <c:v>0.16014304953400937</c:v>
                </c:pt>
                <c:pt idx="58">
                  <c:v>0.15208847273534659</c:v>
                </c:pt>
                <c:pt idx="59">
                  <c:v>0.14440259401296954</c:v>
                </c:pt>
                <c:pt idx="60">
                  <c:v>0.13707175847274275</c:v>
                </c:pt>
                <c:pt idx="61">
                  <c:v>0.13008250557314174</c:v>
                </c:pt>
                <c:pt idx="62">
                  <c:v>0.12342160303126019</c:v>
                </c:pt>
                <c:pt idx="63">
                  <c:v>0.11707607549515561</c:v>
                </c:pt>
                <c:pt idx="64">
                  <c:v>0.11103322849937503</c:v>
                </c:pt>
                <c:pt idx="65">
                  <c:v>0.10528066818033585</c:v>
                </c:pt>
                <c:pt idx="66">
                  <c:v>9.9806317190209201E-2</c:v>
                </c:pt>
                <c:pt idx="67">
                  <c:v>9.4598427212104388E-2</c:v>
                </c:pt>
                <c:pt idx="68">
                  <c:v>8.9645588445716434E-2</c:v>
                </c:pt>
                <c:pt idx="69">
                  <c:v>8.4936736401067206E-2</c:v>
                </c:pt>
                <c:pt idx="70">
                  <c:v>8.0461156308609061E-2</c:v>
                </c:pt>
                <c:pt idx="71">
                  <c:v>7.6208485426578348E-2</c:v>
                </c:pt>
                <c:pt idx="72">
                  <c:v>7.2168713501101947E-2</c:v>
                </c:pt>
                <c:pt idx="73">
                  <c:v>6.8332181611020143E-2</c:v>
                </c:pt>
                <c:pt idx="74">
                  <c:v>6.4689579607655021E-2</c:v>
                </c:pt>
                <c:pt idx="75">
                  <c:v>6.1231942339680677E-2</c:v>
                </c:pt>
                <c:pt idx="76">
                  <c:v>5.7950644834764309E-2</c:v>
                </c:pt>
                <c:pt idx="77">
                  <c:v>5.4837396592695167E-2</c:v>
                </c:pt>
                <c:pt idx="78">
                  <c:v>5.1884235129068958E-2</c:v>
                </c:pt>
                <c:pt idx="79">
                  <c:v>4.9083518894381992E-2</c:v>
                </c:pt>
                <c:pt idx="80">
                  <c:v>4.6427919680249972E-2</c:v>
                </c:pt>
                <c:pt idx="81">
                  <c:v>4.3910414612575381E-2</c:v>
                </c:pt>
                <c:pt idx="82">
                  <c:v>4.1524277820570568E-2</c:v>
                </c:pt>
                <c:pt idx="83">
                  <c:v>3.926307186062096E-2</c:v>
                </c:pt>
                <c:pt idx="84">
                  <c:v>3.7120638964962122E-2</c:v>
                </c:pt>
                <c:pt idx="85">
                  <c:v>3.5091092176929899E-2</c:v>
                </c:pt>
                <c:pt idx="86">
                  <c:v>3.316880642712542E-2</c:v>
                </c:pt>
                <c:pt idx="87">
                  <c:v>3.1348409598084881E-2</c:v>
                </c:pt>
                <c:pt idx="88">
                  <c:v>2.9624773618975947E-2</c:v>
                </c:pt>
                <c:pt idx="89">
                  <c:v>2.7993005626327283E-2</c:v>
                </c:pt>
                <c:pt idx="90">
                  <c:v>2.6448439221857863E-2</c:v>
                </c:pt>
                <c:pt idx="91">
                  <c:v>2.4986625854010149E-2</c:v>
                </c:pt>
                <c:pt idx="92">
                  <c:v>2.3603326345777428E-2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0768"/>
        <c:axId val="165362304"/>
      </c:lineChart>
      <c:catAx>
        <c:axId val="16536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362304"/>
        <c:crosses val="autoZero"/>
        <c:auto val="1"/>
        <c:lblAlgn val="ctr"/>
        <c:lblOffset val="100"/>
        <c:noMultiLvlLbl val="0"/>
      </c:catAx>
      <c:valAx>
        <c:axId val="165362304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360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Optimal_J!$J$21</c:f>
              <c:strCache>
                <c:ptCount val="1"/>
                <c:pt idx="0">
                  <c:v>p_g</c:v>
                </c:pt>
              </c:strCache>
            </c:strRef>
          </c:tx>
          <c:marker>
            <c:symbol val="none"/>
          </c:marker>
          <c:cat>
            <c:numRef>
              <c:f>Optimal_J!$I$22:$I$114</c:f>
              <c:numCache>
                <c:formatCode>General</c:formatCode>
                <c:ptCount val="9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</c:numCache>
            </c:numRef>
          </c:cat>
          <c:val>
            <c:numRef>
              <c:f>Optimal_J!$J$22:$J$114</c:f>
              <c:numCache>
                <c:formatCode>0.000</c:formatCode>
                <c:ptCount val="93"/>
                <c:pt idx="0" formatCode="General">
                  <c:v>0</c:v>
                </c:pt>
                <c:pt idx="1">
                  <c:v>0.12297711853396587</c:v>
                </c:pt>
                <c:pt idx="2">
                  <c:v>0.1715235609091946</c:v>
                </c:pt>
                <c:pt idx="3">
                  <c:v>0.2067410144673088</c:v>
                </c:pt>
                <c:pt idx="4">
                  <c:v>0.23512577981845842</c:v>
                </c:pt>
                <c:pt idx="5">
                  <c:v>0.25919495407138704</c:v>
                </c:pt>
                <c:pt idx="6">
                  <c:v>0.28023473451106529</c:v>
                </c:pt>
                <c:pt idx="7">
                  <c:v>0.2990053468184718</c:v>
                </c:pt>
                <c:pt idx="8">
                  <c:v>0.3159993555453019</c:v>
                </c:pt>
                <c:pt idx="9">
                  <c:v>0.33155690839397767</c:v>
                </c:pt>
                <c:pt idx="10">
                  <c:v>0.3459242072136674</c:v>
                </c:pt>
                <c:pt idx="11">
                  <c:v>0.35928602246165775</c:v>
                </c:pt>
                <c:pt idx="12">
                  <c:v>0.37178506684103563</c:v>
                </c:pt>
                <c:pt idx="13">
                  <c:v>0.38353418066501832</c:v>
                </c:pt>
                <c:pt idx="14">
                  <c:v>0.39462433759224358</c:v>
                </c:pt>
                <c:pt idx="15">
                  <c:v>0.40513009682876999</c:v>
                </c:pt>
                <c:pt idx="16">
                  <c:v>0.41511342998038037</c:v>
                </c:pt>
                <c:pt idx="17">
                  <c:v>0.42462647698747791</c:v>
                </c:pt>
                <c:pt idx="18">
                  <c:v>0.43371357529656729</c:v>
                </c:pt>
                <c:pt idx="19">
                  <c:v>0.44241278305566412</c:v>
                </c:pt>
                <c:pt idx="20">
                  <c:v>0.4507570420877911</c:v>
                </c:pt>
                <c:pt idx="21">
                  <c:v>0.45877507930657663</c:v>
                </c:pt>
                <c:pt idx="22">
                  <c:v>0.46649211485889397</c:v>
                </c:pt>
                <c:pt idx="23">
                  <c:v>0.47393042519674611</c:v>
                </c:pt>
                <c:pt idx="24">
                  <c:v>0.48110979571202767</c:v>
                </c:pt>
                <c:pt idx="25">
                  <c:v>0.48804788821917766</c:v>
                </c:pt>
                <c:pt idx="26">
                  <c:v>0.49476054201476893</c:v>
                </c:pt>
                <c:pt idx="27">
                  <c:v>0.50126202257107844</c:v>
                </c:pt>
                <c:pt idx="28">
                  <c:v>0.50756522854217234</c:v>
                </c:pt>
                <c:pt idx="29">
                  <c:v>0.51368186528489224</c:v>
                </c:pt>
                <c:pt idx="30">
                  <c:v>0.51962259125980292</c:v>
                </c:pt>
                <c:pt idx="31">
                  <c:v>0.52539714229826218</c:v>
                </c:pt>
                <c:pt idx="32">
                  <c:v>0.53101443767593248</c:v>
                </c:pt>
                <c:pt idx="33">
                  <c:v>0.53648267113204495</c:v>
                </c:pt>
                <c:pt idx="34">
                  <c:v>0.54180938935462031</c:v>
                </c:pt>
                <c:pt idx="35">
                  <c:v>0.54700155996924171</c:v>
                </c:pt>
                <c:pt idx="36">
                  <c:v>0.55206563068979042</c:v>
                </c:pt>
                <c:pt idx="37">
                  <c:v>0.55700758098936287</c:v>
                </c:pt>
                <c:pt idx="38">
                  <c:v>0.56183296741031929</c:v>
                </c:pt>
                <c:pt idx="39">
                  <c:v>0.56654696344037503</c:v>
                </c:pt>
                <c:pt idx="40">
                  <c:v>0.57115439472661356</c:v>
                </c:pt>
                <c:pt idx="41">
                  <c:v>0.57565977027336557</c:v>
                </c:pt>
                <c:pt idx="42">
                  <c:v>0.58006731016705837</c:v>
                </c:pt>
                <c:pt idx="43">
                  <c:v>0.58438097028668357</c:v>
                </c:pt>
                <c:pt idx="44">
                  <c:v>0.58860446438886771</c:v>
                </c:pt>
                <c:pt idx="45">
                  <c:v>0.59274128389874936</c:v>
                </c:pt>
                <c:pt idx="46">
                  <c:v>0.59679471568976716</c:v>
                </c:pt>
                <c:pt idx="47">
                  <c:v>0.60076785809520972</c:v>
                </c:pt>
                <c:pt idx="48">
                  <c:v>0.60466363536059409</c:v>
                </c:pt>
                <c:pt idx="49">
                  <c:v>0.60848481071743477</c:v>
                </c:pt>
                <c:pt idx="50">
                  <c:v>0.61223399823485269</c:v>
                </c:pt>
                <c:pt idx="51">
                  <c:v>0.61591367358499194</c:v>
                </c:pt>
                <c:pt idx="52">
                  <c:v>0.61952618384075131</c:v>
                </c:pt>
                <c:pt idx="53">
                  <c:v>0.62307375640941098</c:v>
                </c:pt>
                <c:pt idx="54">
                  <c:v>0.62655850719293604</c:v>
                </c:pt>
                <c:pt idx="55">
                  <c:v>0.62998244805471282</c:v>
                </c:pt>
                <c:pt idx="56">
                  <c:v>0.63334749366297505</c:v>
                </c:pt>
                <c:pt idx="57">
                  <c:v>0.63665546777295146</c:v>
                </c:pt>
                <c:pt idx="58">
                  <c:v>0.63990810900262107</c:v>
                </c:pt>
                <c:pt idx="59">
                  <c:v>0.6431070761507669</c:v>
                </c:pt>
                <c:pt idx="60">
                  <c:v>0.64625395310059475</c:v>
                </c:pt>
                <c:pt idx="61">
                  <c:v>0.64935025334745178</c:v>
                </c:pt>
                <c:pt idx="62">
                  <c:v>0.65239742418504154</c:v>
                </c:pt>
                <c:pt idx="63">
                  <c:v>0.65539685058087627</c:v>
                </c:pt>
                <c:pt idx="64">
                  <c:v>0.6583498587685126</c:v>
                </c:pt>
                <c:pt idx="65">
                  <c:v>0.66125771958128787</c:v>
                </c:pt>
                <c:pt idx="66">
                  <c:v>0.66412165154977021</c:v>
                </c:pt>
                <c:pt idx="67">
                  <c:v>0.66694282378293268</c:v>
                </c:pt>
                <c:pt idx="68">
                  <c:v>0.66972235865108987</c:v>
                </c:pt>
                <c:pt idx="69">
                  <c:v>0.67246133428689858</c:v>
                </c:pt>
                <c:pt idx="70">
                  <c:v>0.67516078691916592</c:v>
                </c:pt>
                <c:pt idx="71">
                  <c:v>0.67782171305282501</c:v>
                </c:pt>
                <c:pt idx="72">
                  <c:v>0.68044507150719968</c:v>
                </c:pt>
                <c:pt idx="73">
                  <c:v>0.68303178532357411</c:v>
                </c:pt>
                <c:pt idx="74">
                  <c:v>0.68558274355208737</c:v>
                </c:pt>
                <c:pt idx="75">
                  <c:v>0.68809880292707992</c:v>
                </c:pt>
                <c:pt idx="76">
                  <c:v>0.69058078943923029</c:v>
                </c:pt>
                <c:pt idx="77">
                  <c:v>0.69302949981207118</c:v>
                </c:pt>
                <c:pt idx="78">
                  <c:v>0.69544570288986662</c:v>
                </c:pt>
                <c:pt idx="79">
                  <c:v>0.69783014094319118</c:v>
                </c:pt>
                <c:pt idx="80">
                  <c:v>0.70018353089807139</c:v>
                </c:pt>
                <c:pt idx="81">
                  <c:v>0.70250656549403523</c:v>
                </c:pt>
                <c:pt idx="82">
                  <c:v>0.7047999143759891</c:v>
                </c:pt>
                <c:pt idx="83">
                  <c:v>0.70706422512445855</c:v>
                </c:pt>
                <c:pt idx="84">
                  <c:v>0.70930012422834643</c:v>
                </c:pt>
                <c:pt idx="85">
                  <c:v>0.71150821800405717</c:v>
                </c:pt>
                <c:pt idx="86">
                  <c:v>0.71368909346452003</c:v>
                </c:pt>
                <c:pt idx="87">
                  <c:v>0.71584331914138966</c:v>
                </c:pt>
                <c:pt idx="88">
                  <c:v>0.7179714458634362</c:v>
                </c:pt>
                <c:pt idx="89">
                  <c:v>0.72007400749392947</c:v>
                </c:pt>
                <c:pt idx="90">
                  <c:v>0.72215152162959861</c:v>
                </c:pt>
                <c:pt idx="91">
                  <c:v>0.7242044902635647</c:v>
                </c:pt>
                <c:pt idx="92">
                  <c:v>0.72623340041447726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Optimal_J!$K$21</c:f>
              <c:strCache>
                <c:ptCount val="1"/>
                <c:pt idx="0">
                  <c:v>Pa(p)</c:v>
                </c:pt>
              </c:strCache>
            </c:strRef>
          </c:tx>
          <c:marker>
            <c:symbol val="none"/>
          </c:marker>
          <c:cat>
            <c:numRef>
              <c:f>Optimal_J!$I$22:$I$114</c:f>
              <c:numCache>
                <c:formatCode>General</c:formatCode>
                <c:ptCount val="9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</c:numCache>
            </c:numRef>
          </c:cat>
          <c:val>
            <c:numRef>
              <c:f>Optimal_J!$K$22:$K$114</c:f>
              <c:numCache>
                <c:formatCode>0.000</c:formatCode>
                <c:ptCount val="93"/>
                <c:pt idx="0" formatCode="General">
                  <c:v>1</c:v>
                </c:pt>
                <c:pt idx="1">
                  <c:v>0.99992244345785752</c:v>
                </c:pt>
                <c:pt idx="2">
                  <c:v>0.99941420653033275</c:v>
                </c:pt>
                <c:pt idx="3">
                  <c:v>0.99813304390049273</c:v>
                </c:pt>
                <c:pt idx="4">
                  <c:v>0.99582027761241143</c:v>
                </c:pt>
                <c:pt idx="5">
                  <c:v>0.99228816830466893</c:v>
                </c:pt>
                <c:pt idx="6">
                  <c:v>0.9874088346975074</c:v>
                </c:pt>
                <c:pt idx="7">
                  <c:v>0.98110455357416515</c:v>
                </c:pt>
                <c:pt idx="8">
                  <c:v>0.97333928920255142</c:v>
                </c:pt>
                <c:pt idx="9">
                  <c:v>0.96411131628739077</c:v>
                </c:pt>
                <c:pt idx="10">
                  <c:v>0.95344681426406852</c:v>
                </c:pt>
                <c:pt idx="11">
                  <c:v>0.94139432317063498</c:v>
                </c:pt>
                <c:pt idx="12">
                  <c:v>0.92801996257990715</c:v>
                </c:pt>
                <c:pt idx="13">
                  <c:v>0.91340332524550483</c:v>
                </c:pt>
                <c:pt idx="14">
                  <c:v>0.89763396631098979</c:v>
                </c:pt>
                <c:pt idx="15">
                  <c:v>0.88080841723869396</c:v>
                </c:pt>
                <c:pt idx="16">
                  <c:v>0.86302766111526541</c:v>
                </c:pt>
                <c:pt idx="17">
                  <c:v>0.84439501275835349</c:v>
                </c:pt>
                <c:pt idx="18">
                  <c:v>0.82501435315063443</c:v>
                </c:pt>
                <c:pt idx="19">
                  <c:v>0.8049886732251057</c:v>
                </c:pt>
                <c:pt idx="20">
                  <c:v>0.78441888697535611</c:v>
                </c:pt>
                <c:pt idx="21">
                  <c:v>0.76340287831752784</c:v>
                </c:pt>
                <c:pt idx="22">
                  <c:v>0.7420347501335558</c:v>
                </c:pt>
                <c:pt idx="23">
                  <c:v>0.72040424752045062</c:v>
                </c:pt>
                <c:pt idx="24">
                  <c:v>0.69859633049660763</c:v>
                </c:pt>
                <c:pt idx="25">
                  <c:v>0.67669087430850028</c:v>
                </c:pt>
                <c:pt idx="26">
                  <c:v>0.65476247807179078</c:v>
                </c:pt>
                <c:pt idx="27">
                  <c:v>0.63288036479885923</c:v>
                </c:pt>
                <c:pt idx="28">
                  <c:v>0.61110835793660367</c:v>
                </c:pt>
                <c:pt idx="29">
                  <c:v>0.58950492138809163</c:v>
                </c:pt>
                <c:pt idx="30">
                  <c:v>0.56812325164108746</c:v>
                </c:pt>
                <c:pt idx="31">
                  <c:v>0.54701141209552451</c:v>
                </c:pt>
                <c:pt idx="32">
                  <c:v>0.52621250098854377</c:v>
                </c:pt>
                <c:pt idx="33">
                  <c:v>0.50576484547618095</c:v>
                </c:pt>
                <c:pt idx="34">
                  <c:v>0.48570221545984849</c:v>
                </c:pt>
                <c:pt idx="35">
                  <c:v>0.46605405165689995</c:v>
                </c:pt>
                <c:pt idx="36">
                  <c:v>0.44684570321982064</c:v>
                </c:pt>
                <c:pt idx="37">
                  <c:v>0.42809867091900822</c:v>
                </c:pt>
                <c:pt idx="38">
                  <c:v>0.40983085252953377</c:v>
                </c:pt>
                <c:pt idx="39">
                  <c:v>0.39205678761170976</c:v>
                </c:pt>
                <c:pt idx="40">
                  <c:v>0.37478789935680773</c:v>
                </c:pt>
                <c:pt idx="41">
                  <c:v>0.35803273159018617</c:v>
                </c:pt>
                <c:pt idx="42">
                  <c:v>0.34179717939094262</c:v>
                </c:pt>
                <c:pt idx="43">
                  <c:v>0.3260847121059865</c:v>
                </c:pt>
                <c:pt idx="44">
                  <c:v>0.3108965878124284</c:v>
                </c:pt>
                <c:pt idx="45">
                  <c:v>0.29623205852023393</c:v>
                </c:pt>
                <c:pt idx="46">
                  <c:v>0.28208856561148454</c:v>
                </c:pt>
                <c:pt idx="47">
                  <c:v>0.26846192518724532</c:v>
                </c:pt>
                <c:pt idx="48">
                  <c:v>0.25534650314136742</c:v>
                </c:pt>
                <c:pt idx="49">
                  <c:v>0.24273537990576527</c:v>
                </c:pt>
                <c:pt idx="50">
                  <c:v>0.230620504916492</c:v>
                </c:pt>
                <c:pt idx="51">
                  <c:v>0.2189928409368857</c:v>
                </c:pt>
                <c:pt idx="52">
                  <c:v>0.20784249844532707</c:v>
                </c:pt>
                <c:pt idx="53">
                  <c:v>0.19715886035277722</c:v>
                </c:pt>
                <c:pt idx="54">
                  <c:v>0.18693069736100593</c:v>
                </c:pt>
                <c:pt idx="55">
                  <c:v>0.17714627430785268</c:v>
                </c:pt>
                <c:pt idx="56">
                  <c:v>0.16779344787240039</c:v>
                </c:pt>
                <c:pt idx="57">
                  <c:v>0.15885975603182204</c:v>
                </c:pt>
                <c:pt idx="58">
                  <c:v>0.15033249967397835</c:v>
                </c:pt>
                <c:pt idx="59">
                  <c:v>0.14219881677660642</c:v>
                </c:pt>
                <c:pt idx="60">
                  <c:v>0.13444574956595692</c:v>
                </c:pt>
                <c:pt idx="61">
                  <c:v>0.12706030506581953</c:v>
                </c:pt>
                <c:pt idx="62">
                  <c:v>0.12002950944265293</c:v>
                </c:pt>
                <c:pt idx="63">
                  <c:v>0.113340456544609</c:v>
                </c:pt>
                <c:pt idx="64">
                  <c:v>0.10698035102211308</c:v>
                </c:pt>
                <c:pt idx="65">
                  <c:v>0.10093654640578807</c:v>
                </c:pt>
                <c:pt idx="66">
                  <c:v>9.5196578504259124E-2</c:v>
                </c:pt>
                <c:pt idx="67">
                  <c:v>8.974819447010611E-2</c:v>
                </c:pt>
                <c:pt idx="68">
                  <c:v>8.4579377867208552E-2</c:v>
                </c:pt>
                <c:pt idx="69">
                  <c:v>7.9678370057213649E-2</c:v>
                </c:pt>
                <c:pt idx="70">
                  <c:v>7.5033688207063118E-2</c:v>
                </c:pt>
                <c:pt idx="71">
                  <c:v>7.0634140203608101E-2</c:v>
                </c:pt>
                <c:pt idx="72">
                  <c:v>6.6468836745488646E-2</c:v>
                </c:pt>
                <c:pt idx="73">
                  <c:v>6.2527200866768787E-2</c:v>
                </c:pt>
                <c:pt idx="74">
                  <c:v>5.8798975131410802E-2</c:v>
                </c:pt>
                <c:pt idx="75">
                  <c:v>5.5274226722630125E-2</c:v>
                </c:pt>
                <c:pt idx="76">
                  <c:v>5.194335063655324E-2</c:v>
                </c:pt>
                <c:pt idx="77">
                  <c:v>4.8797071175473883E-2</c:v>
                </c:pt>
                <c:pt idx="78">
                  <c:v>4.5826441922394524E-2</c:v>
                </c:pt>
                <c:pt idx="79">
                  <c:v>4.3022844365490531E-2</c:v>
                </c:pt>
                <c:pt idx="80">
                  <c:v>4.0377985328660479E-2</c:v>
                </c:pt>
                <c:pt idx="81">
                  <c:v>3.7883893352441196E-2</c:v>
                </c:pt>
                <c:pt idx="82">
                  <c:v>3.5532914158273705E-2</c:v>
                </c:pt>
                <c:pt idx="83">
                  <c:v>3.3317705318415221E-2</c:v>
                </c:pt>
                <c:pt idx="84">
                  <c:v>3.1231230243681591E-2</c:v>
                </c:pt>
                <c:pt idx="85">
                  <c:v>2.9266751591687096E-2</c:v>
                </c:pt>
                <c:pt idx="86">
                  <c:v>2.7417824189289904E-2</c:v>
                </c:pt>
                <c:pt idx="87">
                  <c:v>2.5678287554554216E-2</c:v>
                </c:pt>
                <c:pt idx="88">
                  <c:v>2.4042258095676648E-2</c:v>
                </c:pt>
                <c:pt idx="89">
                  <c:v>2.2504121056983423E-2</c:v>
                </c:pt>
                <c:pt idx="90">
                  <c:v>2.1058522275257733E-2</c:v>
                </c:pt>
                <c:pt idx="91">
                  <c:v>1.9700359803293519E-2</c:v>
                </c:pt>
                <c:pt idx="92">
                  <c:v>1.842477545166096E-2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Optimal_J!$L$21</c:f>
              <c:strCache>
                <c:ptCount val="1"/>
                <c:pt idx="0">
                  <c:v>Pa(p_g)</c:v>
                </c:pt>
              </c:strCache>
            </c:strRef>
          </c:tx>
          <c:marker>
            <c:symbol val="none"/>
          </c:marker>
          <c:cat>
            <c:numRef>
              <c:f>Optimal_J!$I$22:$I$114</c:f>
              <c:numCache>
                <c:formatCode>General</c:formatCode>
                <c:ptCount val="9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</c:numCache>
            </c:numRef>
          </c:cat>
          <c:val>
            <c:numRef>
              <c:f>Optimal_J!$L$22:$L$114</c:f>
              <c:numCache>
                <c:formatCode>0.000</c:formatCode>
                <c:ptCount val="93"/>
                <c:pt idx="0" formatCode="General">
                  <c:v>1</c:v>
                </c:pt>
                <c:pt idx="1">
                  <c:v>0.99999440740924117</c:v>
                </c:pt>
                <c:pt idx="2">
                  <c:v>0.99986254143695152</c:v>
                </c:pt>
                <c:pt idx="3">
                  <c:v>0.99924138663253848</c:v>
                </c:pt>
                <c:pt idx="4">
                  <c:v>0.99765775374141707</c:v>
                </c:pt>
                <c:pt idx="5">
                  <c:v>0.99467404564314232</c:v>
                </c:pt>
                <c:pt idx="6">
                  <c:v>0.98995586084286558</c:v>
                </c:pt>
                <c:pt idx="7">
                  <c:v>0.98328863538715083</c:v>
                </c:pt>
                <c:pt idx="8">
                  <c:v>0.97456933286857572</c:v>
                </c:pt>
                <c:pt idx="9">
                  <c:v>0.96378817419204665</c:v>
                </c:pt>
                <c:pt idx="10">
                  <c:v>0.95100804964594321</c:v>
                </c:pt>
                <c:pt idx="11">
                  <c:v>0.93634517128435812</c:v>
                </c:pt>
                <c:pt idx="12">
                  <c:v>0.91995238929083833</c:v>
                </c:pt>
                <c:pt idx="13">
                  <c:v>0.90200552955237123</c:v>
                </c:pt>
                <c:pt idx="14">
                  <c:v>0.88269260947450712</c:v>
                </c:pt>
                <c:pt idx="15">
                  <c:v>0.86220558256994784</c:v>
                </c:pt>
                <c:pt idx="16">
                  <c:v>0.84073420381507102</c:v>
                </c:pt>
                <c:pt idx="17">
                  <c:v>0.81846161999079048</c:v>
                </c:pt>
                <c:pt idx="18">
                  <c:v>0.79556133182343092</c:v>
                </c:pt>
                <c:pt idx="19">
                  <c:v>0.77219522707758181</c:v>
                </c:pt>
                <c:pt idx="20">
                  <c:v>0.74851243573459736</c:v>
                </c:pt>
                <c:pt idx="21">
                  <c:v>0.72464880551102695</c:v>
                </c:pt>
                <c:pt idx="22">
                  <c:v>0.70072683662352986</c:v>
                </c:pt>
                <c:pt idx="23">
                  <c:v>0.67685594873253752</c:v>
                </c:pt>
                <c:pt idx="24">
                  <c:v>0.65313298090880667</c:v>
                </c:pt>
                <c:pt idx="25">
                  <c:v>0.62964284803953396</c:v>
                </c:pt>
                <c:pt idx="26">
                  <c:v>0.60645929515013597</c:v>
                </c:pt>
                <c:pt idx="27">
                  <c:v>0.58364570544308469</c:v>
                </c:pt>
                <c:pt idx="28">
                  <c:v>0.56125592913528477</c:v>
                </c:pt>
                <c:pt idx="29">
                  <c:v>0.53933510899826698</c:v>
                </c:pt>
                <c:pt idx="30">
                  <c:v>0.5179204853610746</c:v>
                </c:pt>
                <c:pt idx="31">
                  <c:v>0.4970421686260732</c:v>
                </c:pt>
                <c:pt idx="32">
                  <c:v>0.47672387139963701</c:v>
                </c:pt>
                <c:pt idx="33">
                  <c:v>0.45698359541540501</c:v>
                </c:pt>
                <c:pt idx="34">
                  <c:v>0.43783427073803377</c:v>
                </c:pt>
                <c:pt idx="35">
                  <c:v>0.41928434644767526</c:v>
                </c:pt>
                <c:pt idx="36">
                  <c:v>0.4013383332527985</c:v>
                </c:pt>
                <c:pt idx="37">
                  <c:v>0.38399729936675697</c:v>
                </c:pt>
                <c:pt idx="38">
                  <c:v>0.36725932159454755</c:v>
                </c:pt>
                <c:pt idx="39">
                  <c:v>0.35111989397603083</c:v>
                </c:pt>
                <c:pt idx="40">
                  <c:v>0.33557229657151183</c:v>
                </c:pt>
                <c:pt idx="41">
                  <c:v>0.32060792709518138</c:v>
                </c:pt>
                <c:pt idx="42">
                  <c:v>0.30621659813266483</c:v>
                </c:pt>
                <c:pt idx="43">
                  <c:v>0.29238680264515388</c:v>
                </c:pt>
                <c:pt idx="44">
                  <c:v>0.27910595038285518</c:v>
                </c:pt>
                <c:pt idx="45">
                  <c:v>0.26636057771943783</c:v>
                </c:pt>
                <c:pt idx="46">
                  <c:v>0.25413653328755897</c:v>
                </c:pt>
                <c:pt idx="47">
                  <c:v>0.24241914165193162</c:v>
                </c:pt>
                <c:pt idx="48">
                  <c:v>0.23119334710685119</c:v>
                </c:pt>
                <c:pt idx="49">
                  <c:v>0.22044383953439126</c:v>
                </c:pt>
                <c:pt idx="50">
                  <c:v>0.2101551641108583</c:v>
                </c:pt>
                <c:pt idx="51">
                  <c:v>0.20031181650498744</c:v>
                </c:pt>
                <c:pt idx="52">
                  <c:v>0.19089832507345711</c:v>
                </c:pt>
                <c:pt idx="53">
                  <c:v>0.18189932142852502</c:v>
                </c:pt>
                <c:pt idx="54">
                  <c:v>0.17329960062968644</c:v>
                </c:pt>
                <c:pt idx="55">
                  <c:v>0.16508417213648913</c:v>
                </c:pt>
                <c:pt idx="56">
                  <c:v>0.15723830255299709</c:v>
                </c:pt>
                <c:pt idx="57">
                  <c:v>0.14974755109586113</c:v>
                </c:pt>
                <c:pt idx="58">
                  <c:v>0.14259779862720523</c:v>
                </c:pt>
                <c:pt idx="59">
                  <c:v>0.135775271010243</c:v>
                </c:pt>
                <c:pt idx="60">
                  <c:v>0.12926655746937463</c:v>
                </c:pt>
                <c:pt idx="61">
                  <c:v>0.12305862456698159</c:v>
                </c:pt>
                <c:pt idx="62">
                  <c:v>0.11713882634582408</c:v>
                </c:pt>
                <c:pt idx="63">
                  <c:v>0.11149491112847566</c:v>
                </c:pt>
                <c:pt idx="64">
                  <c:v>0.10611502541304875</c:v>
                </c:pt>
                <c:pt idx="65">
                  <c:v>0.10098771525727182</c:v>
                </c:pt>
                <c:pt idx="66">
                  <c:v>9.6101925500305829E-2</c:v>
                </c:pt>
                <c:pt idx="67">
                  <c:v>9.1446997133163371E-2</c:v>
                </c:pt>
                <c:pt idx="68">
                  <c:v>8.7012663093887554E-2</c:v>
                </c:pt>
                <c:pt idx="69">
                  <c:v>8.2789042732380788E-2</c:v>
                </c:pt>
                <c:pt idx="70">
                  <c:v>7.8766635161680587E-2</c:v>
                </c:pt>
                <c:pt idx="71">
                  <c:v>7.493631168723211E-2</c:v>
                </c:pt>
                <c:pt idx="72">
                  <c:v>7.1289307483072273E-2</c:v>
                </c:pt>
                <c:pt idx="73">
                  <c:v>6.7817212663536158E-2</c:v>
                </c:pt>
                <c:pt idx="74">
                  <c:v>6.4511962880948057E-2</c:v>
                </c:pt>
                <c:pt idx="75">
                  <c:v>6.1365829563511345E-2</c:v>
                </c:pt>
                <c:pt idx="76">
                  <c:v>5.8371409893094833E-2</c:v>
                </c:pt>
                <c:pt idx="77">
                  <c:v>5.5521616609702194E-2</c:v>
                </c:pt>
                <c:pt idx="78">
                  <c:v>5.2809667717828329E-2</c:v>
                </c:pt>
                <c:pt idx="79">
                  <c:v>5.0229076159701999E-2</c:v>
                </c:pt>
                <c:pt idx="80">
                  <c:v>4.7773639511232133E-2</c:v>
                </c:pt>
                <c:pt idx="81">
                  <c:v>4.5437429748411785E-2</c:v>
                </c:pt>
                <c:pt idx="82">
                  <c:v>4.3214783124740593E-2</c:v>
                </c:pt>
                <c:pt idx="83">
                  <c:v>4.1100290193857456E-2</c:v>
                </c:pt>
                <c:pt idx="84">
                  <c:v>3.9088786005978808E-2</c:v>
                </c:pt>
                <c:pt idx="85">
                  <c:v>3.7175340501760634E-2</c:v>
                </c:pt>
                <c:pt idx="86">
                  <c:v>3.5355249122854704E-2</c:v>
                </c:pt>
                <c:pt idx="87">
                  <c:v>3.3624023654575799E-2</c:v>
                </c:pt>
                <c:pt idx="88">
                  <c:v>3.1977383312754237E-2</c:v>
                </c:pt>
                <c:pt idx="89">
                  <c:v>3.0411246083886078E-2</c:v>
                </c:pt>
                <c:pt idx="90">
                  <c:v>2.8921720325146935E-2</c:v>
                </c:pt>
                <c:pt idx="91">
                  <c:v>2.7505096628595342E-2</c:v>
                </c:pt>
                <c:pt idx="92">
                  <c:v>2.6157839951960131E-2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95072"/>
        <c:axId val="165400960"/>
      </c:lineChart>
      <c:catAx>
        <c:axId val="1653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400960"/>
        <c:crosses val="autoZero"/>
        <c:auto val="1"/>
        <c:lblAlgn val="ctr"/>
        <c:lblOffset val="100"/>
        <c:noMultiLvlLbl val="0"/>
      </c:catAx>
      <c:valAx>
        <c:axId val="165400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39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19049</xdr:colOff>
      <xdr:row>12</xdr:row>
      <xdr:rowOff>119062</xdr:rowOff>
    </xdr:from>
    <xdr:to>
      <xdr:col>24</xdr:col>
      <xdr:colOff>276224</xdr:colOff>
      <xdr:row>40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3</xdr:row>
      <xdr:rowOff>9525</xdr:rowOff>
    </xdr:from>
    <xdr:to>
      <xdr:col>24</xdr:col>
      <xdr:colOff>533400</xdr:colOff>
      <xdr:row>31</xdr:row>
      <xdr:rowOff>4763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E7" workbookViewId="0">
      <selection activeCell="F25" sqref="F25"/>
    </sheetView>
  </sheetViews>
  <sheetFormatPr defaultRowHeight="15" x14ac:dyDescent="0.25"/>
  <cols>
    <col min="9" max="9" width="15.5703125" customWidth="1"/>
  </cols>
  <sheetData>
    <row r="1" spans="1:11" x14ac:dyDescent="0.25">
      <c r="A1" t="s">
        <v>0</v>
      </c>
      <c r="I1" t="s">
        <v>37</v>
      </c>
    </row>
    <row r="2" spans="1:11" x14ac:dyDescent="0.25">
      <c r="A2" t="s">
        <v>1</v>
      </c>
      <c r="I2" s="10" t="s">
        <v>31</v>
      </c>
      <c r="J2" s="11">
        <v>80</v>
      </c>
      <c r="K2" t="s">
        <v>48</v>
      </c>
    </row>
    <row r="3" spans="1:11" x14ac:dyDescent="0.25">
      <c r="A3" t="s">
        <v>23</v>
      </c>
      <c r="I3" s="12" t="s">
        <v>20</v>
      </c>
      <c r="J3" s="13">
        <v>2</v>
      </c>
    </row>
    <row r="4" spans="1:11" x14ac:dyDescent="0.25">
      <c r="A4" t="s">
        <v>50</v>
      </c>
      <c r="I4" t="s">
        <v>2</v>
      </c>
      <c r="J4" s="9">
        <f>2*(J3+1)/(2*(J3+1)+2*(J2-J3)*_xlfn.F.INV((1-B6),2*(J2-J3),2*(J3+1)))</f>
        <v>1.0297801360077725E-2</v>
      </c>
      <c r="K4" t="s">
        <v>38</v>
      </c>
    </row>
    <row r="5" spans="1:11" x14ac:dyDescent="0.25">
      <c r="A5" t="s">
        <v>2</v>
      </c>
      <c r="B5" s="5">
        <v>1.03E-2</v>
      </c>
      <c r="C5" t="s">
        <v>5</v>
      </c>
      <c r="I5" t="s">
        <v>6</v>
      </c>
      <c r="J5" s="9">
        <f>2*(J3+1)/((2*(J3+1)+2*(J2-J3)*_xlfn.F.INV(B8,2*(J2-J3),2*(J3+1))))</f>
        <v>6.5159666991629811E-2</v>
      </c>
      <c r="K5" t="s">
        <v>39</v>
      </c>
    </row>
    <row r="6" spans="1:11" x14ac:dyDescent="0.25">
      <c r="A6" t="s">
        <v>3</v>
      </c>
      <c r="B6" s="5">
        <v>0.05</v>
      </c>
      <c r="C6" t="s">
        <v>4</v>
      </c>
      <c r="I6" t="s">
        <v>49</v>
      </c>
    </row>
    <row r="7" spans="1:11" x14ac:dyDescent="0.25">
      <c r="A7" t="s">
        <v>6</v>
      </c>
      <c r="B7" s="5">
        <v>6.5199999999999994E-2</v>
      </c>
      <c r="I7" t="s">
        <v>40</v>
      </c>
      <c r="J7" s="9">
        <f>_xlfn.BINOM.DIST(J3,J2,J4,1)</f>
        <v>0.94999999999999951</v>
      </c>
    </row>
    <row r="8" spans="1:11" x14ac:dyDescent="0.25">
      <c r="A8" t="s">
        <v>7</v>
      </c>
      <c r="B8" s="5">
        <v>0.1</v>
      </c>
      <c r="C8" t="s">
        <v>8</v>
      </c>
      <c r="I8" t="s">
        <v>41</v>
      </c>
      <c r="J8" s="9">
        <f>_xlfn.BINOM.DIST(J3,J2,J5,1)</f>
        <v>9.9999999999999631E-2</v>
      </c>
    </row>
    <row r="9" spans="1:11" x14ac:dyDescent="0.25">
      <c r="A9" t="s">
        <v>11</v>
      </c>
      <c r="B9" s="5">
        <v>1</v>
      </c>
      <c r="C9" t="s">
        <v>12</v>
      </c>
    </row>
    <row r="10" spans="1:11" x14ac:dyDescent="0.25">
      <c r="A10" t="s">
        <v>9</v>
      </c>
      <c r="B10" s="3">
        <f>NORMSINV(1-B5)</f>
        <v>2.3152363674711416</v>
      </c>
      <c r="I10" t="s">
        <v>27</v>
      </c>
    </row>
    <row r="11" spans="1:11" x14ac:dyDescent="0.25">
      <c r="A11" t="s">
        <v>10</v>
      </c>
      <c r="B11" s="3">
        <f>ABS(NORMSINV(B7))</f>
        <v>1.5125264070617814</v>
      </c>
      <c r="I11" t="s">
        <v>28</v>
      </c>
    </row>
    <row r="12" spans="1:11" x14ac:dyDescent="0.25">
      <c r="A12" t="s">
        <v>13</v>
      </c>
      <c r="B12" s="3">
        <f>B10-B9</f>
        <v>1.3152363674711416</v>
      </c>
      <c r="I12" t="s">
        <v>29</v>
      </c>
    </row>
    <row r="13" spans="1:11" x14ac:dyDescent="0.25">
      <c r="A13" t="s">
        <v>14</v>
      </c>
      <c r="B13" s="3">
        <f>B11-B9</f>
        <v>0.51252640706178143</v>
      </c>
      <c r="I13" t="s">
        <v>51</v>
      </c>
    </row>
    <row r="14" spans="1:11" x14ac:dyDescent="0.25">
      <c r="A14" t="s">
        <v>15</v>
      </c>
      <c r="B14" s="3">
        <f>NORMSDIST(-B12)</f>
        <v>9.4215238133447787E-2</v>
      </c>
      <c r="C14" s="8" t="s">
        <v>25</v>
      </c>
      <c r="I14" t="s">
        <v>30</v>
      </c>
    </row>
    <row r="15" spans="1:11" x14ac:dyDescent="0.25">
      <c r="A15" t="s">
        <v>16</v>
      </c>
      <c r="B15" s="3">
        <f>NORMSDIST(-B13)</f>
        <v>0.30414132185144854</v>
      </c>
      <c r="C15" s="8" t="s">
        <v>26</v>
      </c>
      <c r="I15" s="10" t="s">
        <v>31</v>
      </c>
      <c r="J15" s="11">
        <v>80</v>
      </c>
      <c r="K15" t="s">
        <v>46</v>
      </c>
    </row>
    <row r="16" spans="1:11" x14ac:dyDescent="0.25">
      <c r="A16" s="1" t="s">
        <v>17</v>
      </c>
      <c r="B16" s="4">
        <f>B15/B14</f>
        <v>3.2281542548420723</v>
      </c>
      <c r="C16" s="1" t="s">
        <v>18</v>
      </c>
      <c r="D16" s="1"/>
      <c r="E16" s="1"/>
      <c r="I16" s="12" t="s">
        <v>36</v>
      </c>
      <c r="J16" s="13">
        <v>2</v>
      </c>
    </row>
    <row r="17" spans="1:12" x14ac:dyDescent="0.25">
      <c r="A17" s="2" t="s">
        <v>19</v>
      </c>
      <c r="I17" s="10" t="s">
        <v>32</v>
      </c>
      <c r="J17" s="11">
        <v>28</v>
      </c>
      <c r="K17" t="s">
        <v>47</v>
      </c>
    </row>
    <row r="18" spans="1:12" x14ac:dyDescent="0.25">
      <c r="A18" s="2" t="s">
        <v>20</v>
      </c>
      <c r="B18" s="5">
        <v>2</v>
      </c>
      <c r="I18" s="12" t="s">
        <v>33</v>
      </c>
      <c r="J18" s="13">
        <v>5</v>
      </c>
    </row>
    <row r="19" spans="1:12" x14ac:dyDescent="0.25">
      <c r="A19" s="2" t="s">
        <v>21</v>
      </c>
      <c r="B19" s="5">
        <v>0.81799999999999995</v>
      </c>
      <c r="I19" s="14" t="s">
        <v>11</v>
      </c>
      <c r="J19" s="15">
        <v>1</v>
      </c>
    </row>
    <row r="20" spans="1:12" x14ac:dyDescent="0.25">
      <c r="A20" s="2" t="s">
        <v>22</v>
      </c>
      <c r="B20" s="6">
        <f>B19/B14</f>
        <v>8.6822473328717091</v>
      </c>
      <c r="C20" t="s">
        <v>24</v>
      </c>
      <c r="D20" s="7">
        <f>ROUNDUP(B20,0)</f>
        <v>9</v>
      </c>
    </row>
    <row r="21" spans="1:12" x14ac:dyDescent="0.25">
      <c r="I21" t="s">
        <v>34</v>
      </c>
      <c r="J21" t="s">
        <v>44</v>
      </c>
      <c r="K21" t="s">
        <v>35</v>
      </c>
      <c r="L21" t="s">
        <v>45</v>
      </c>
    </row>
    <row r="22" spans="1:12" x14ac:dyDescent="0.25">
      <c r="I22">
        <v>0</v>
      </c>
      <c r="J22">
        <v>0</v>
      </c>
      <c r="K22">
        <v>1</v>
      </c>
      <c r="L22">
        <v>1</v>
      </c>
    </row>
    <row r="23" spans="1:12" x14ac:dyDescent="0.25">
      <c r="I23">
        <f>I22+0.001</f>
        <v>1E-3</v>
      </c>
      <c r="J23" s="3">
        <f>NORMSDIST(NORMSINV(I23)+J$19)</f>
        <v>1.8298468405656611E-2</v>
      </c>
      <c r="K23" s="3">
        <f>_xlfn.BINOM.DIST(J$16,J$15,I23,1)</f>
        <v>0.99992244345785752</v>
      </c>
      <c r="L23" s="3">
        <f>_xlfn.BINOM.DIST(J$18,J$17,J23,1)</f>
        <v>0.99998999936790856</v>
      </c>
    </row>
    <row r="24" spans="1:12" x14ac:dyDescent="0.25">
      <c r="I24">
        <f t="shared" ref="I24:I87" si="0">I23+0.001</f>
        <v>2E-3</v>
      </c>
      <c r="J24" s="3">
        <f t="shared" ref="J24:J87" si="1">NORMSDIST(NORMSINV(I24)+J$19)</f>
        <v>3.0179521248187572E-2</v>
      </c>
      <c r="K24" s="3">
        <f t="shared" ref="K24:K87" si="2">_xlfn.BINOM.DIST(J$16,J$15,I24,1)</f>
        <v>0.99941420653033275</v>
      </c>
      <c r="L24" s="3">
        <f t="shared" ref="L24:L87" si="3">_xlfn.BINOM.DIST(J$18,J$17,J24,1)</f>
        <v>0.99983951707197627</v>
      </c>
    </row>
    <row r="25" spans="1:12" x14ac:dyDescent="0.25">
      <c r="I25">
        <f t="shared" si="0"/>
        <v>3.0000000000000001E-3</v>
      </c>
      <c r="J25" s="3">
        <f t="shared" si="1"/>
        <v>4.0250944896779516E-2</v>
      </c>
      <c r="K25" s="3">
        <f t="shared" si="2"/>
        <v>0.99813304390049273</v>
      </c>
      <c r="L25" s="3">
        <f t="shared" si="3"/>
        <v>0.9992552185966046</v>
      </c>
    </row>
    <row r="26" spans="1:12" x14ac:dyDescent="0.25">
      <c r="I26">
        <f t="shared" si="0"/>
        <v>4.0000000000000001E-3</v>
      </c>
      <c r="J26" s="3">
        <f t="shared" si="1"/>
        <v>4.9260160468062843E-2</v>
      </c>
      <c r="K26" s="3">
        <f t="shared" si="2"/>
        <v>0.99582027761241143</v>
      </c>
      <c r="L26" s="3">
        <f t="shared" si="3"/>
        <v>0.99789563498926714</v>
      </c>
    </row>
    <row r="27" spans="1:12" x14ac:dyDescent="0.25">
      <c r="I27">
        <f t="shared" si="0"/>
        <v>5.0000000000000001E-3</v>
      </c>
      <c r="J27" s="3">
        <f t="shared" si="1"/>
        <v>5.7532573576821427E-2</v>
      </c>
      <c r="K27" s="3">
        <f t="shared" si="2"/>
        <v>0.99228816830466893</v>
      </c>
      <c r="L27" s="3">
        <f t="shared" si="3"/>
        <v>0.99544659133148106</v>
      </c>
    </row>
    <row r="28" spans="1:12" x14ac:dyDescent="0.25">
      <c r="I28">
        <f t="shared" si="0"/>
        <v>6.0000000000000001E-3</v>
      </c>
      <c r="J28" s="3">
        <f t="shared" si="1"/>
        <v>6.5248575052688204E-2</v>
      </c>
      <c r="K28" s="3">
        <f t="shared" si="2"/>
        <v>0.9874088346975074</v>
      </c>
      <c r="L28" s="3">
        <f t="shared" si="3"/>
        <v>0.99165411208716403</v>
      </c>
    </row>
    <row r="29" spans="1:12" x14ac:dyDescent="0.25">
      <c r="I29">
        <f t="shared" si="0"/>
        <v>7.0000000000000001E-3</v>
      </c>
      <c r="J29" s="3">
        <f t="shared" si="1"/>
        <v>7.2521844199398042E-2</v>
      </c>
      <c r="K29" s="3">
        <f t="shared" si="2"/>
        <v>0.98110455357416515</v>
      </c>
      <c r="L29" s="3">
        <f t="shared" si="3"/>
        <v>0.98633447439820565</v>
      </c>
    </row>
    <row r="30" spans="1:12" x14ac:dyDescent="0.25">
      <c r="I30">
        <f t="shared" si="0"/>
        <v>8.0000000000000002E-3</v>
      </c>
      <c r="J30" s="3">
        <f t="shared" si="1"/>
        <v>7.9430071086304163E-2</v>
      </c>
      <c r="K30" s="3">
        <f t="shared" si="2"/>
        <v>0.97333928920255142</v>
      </c>
      <c r="L30" s="3">
        <f t="shared" si="3"/>
        <v>0.97937262760054422</v>
      </c>
    </row>
    <row r="31" spans="1:12" x14ac:dyDescent="0.25">
      <c r="I31">
        <f t="shared" si="0"/>
        <v>9.0000000000000011E-3</v>
      </c>
      <c r="J31" s="3">
        <f t="shared" si="1"/>
        <v>8.6029427009482684E-2</v>
      </c>
      <c r="K31" s="3">
        <f t="shared" si="2"/>
        <v>0.96411131628739077</v>
      </c>
      <c r="L31" s="3">
        <f t="shared" si="3"/>
        <v>0.97071509211429752</v>
      </c>
    </row>
    <row r="32" spans="1:12" x14ac:dyDescent="0.25">
      <c r="I32">
        <f>I31+0.001</f>
        <v>1.0000000000000002E-2</v>
      </c>
      <c r="J32" s="3">
        <f t="shared" si="1"/>
        <v>9.2362248073693962E-2</v>
      </c>
      <c r="K32" s="3">
        <f t="shared" si="2"/>
        <v>0.95344681426406852</v>
      </c>
      <c r="L32" s="3">
        <f t="shared" si="3"/>
        <v>0.96036065890897904</v>
      </c>
    </row>
    <row r="33" spans="9:12" x14ac:dyDescent="0.25">
      <c r="I33">
        <f t="shared" si="0"/>
        <v>1.1000000000000003E-2</v>
      </c>
      <c r="J33" s="3">
        <f t="shared" si="1"/>
        <v>9.8461479780317357E-2</v>
      </c>
      <c r="K33" s="3">
        <f t="shared" si="2"/>
        <v>0.94139432317063498</v>
      </c>
      <c r="L33" s="3">
        <f t="shared" si="3"/>
        <v>0.94835067122911376</v>
      </c>
    </row>
    <row r="34" spans="9:12" x14ac:dyDescent="0.25">
      <c r="I34">
        <f t="shared" si="0"/>
        <v>1.2000000000000004E-2</v>
      </c>
      <c r="J34" s="3">
        <f t="shared" si="1"/>
        <v>0.10435341953303694</v>
      </c>
      <c r="K34" s="3">
        <f t="shared" si="2"/>
        <v>0.92801996257990715</v>
      </c>
      <c r="L34" s="3">
        <f t="shared" si="3"/>
        <v>0.9347598092645828</v>
      </c>
    </row>
    <row r="35" spans="9:12" x14ac:dyDescent="0.25">
      <c r="I35">
        <f t="shared" si="0"/>
        <v>1.3000000000000005E-2</v>
      </c>
      <c r="J35" s="3">
        <f t="shared" si="1"/>
        <v>0.11005949672791789</v>
      </c>
      <c r="K35" s="3">
        <f t="shared" si="2"/>
        <v>0.91340332524550483</v>
      </c>
      <c r="L35" s="3">
        <f t="shared" si="3"/>
        <v>0.91968781343293782</v>
      </c>
    </row>
    <row r="36" spans="9:12" x14ac:dyDescent="0.25">
      <c r="I36">
        <f t="shared" si="0"/>
        <v>1.4000000000000005E-2</v>
      </c>
      <c r="J36" s="3">
        <f t="shared" si="1"/>
        <v>0.1155974762829664</v>
      </c>
      <c r="K36" s="3">
        <f t="shared" si="2"/>
        <v>0.89763396631098979</v>
      </c>
      <c r="L36" s="3">
        <f t="shared" si="3"/>
        <v>0.9032523097752676</v>
      </c>
    </row>
    <row r="37" spans="9:12" x14ac:dyDescent="0.25">
      <c r="I37">
        <f t="shared" si="0"/>
        <v>1.5000000000000006E-2</v>
      </c>
      <c r="J37" s="3">
        <f t="shared" si="1"/>
        <v>0.12098230018850317</v>
      </c>
      <c r="K37" s="3">
        <f t="shared" si="2"/>
        <v>0.88080841723869396</v>
      </c>
      <c r="L37" s="3">
        <f t="shared" si="3"/>
        <v>0.88558275121586816</v>
      </c>
    </row>
    <row r="38" spans="9:12" x14ac:dyDescent="0.25">
      <c r="I38">
        <f t="shared" si="0"/>
        <v>1.6000000000000007E-2</v>
      </c>
      <c r="J38" s="3">
        <f t="shared" si="1"/>
        <v>0.12622669279809642</v>
      </c>
      <c r="K38" s="3">
        <f t="shared" si="2"/>
        <v>0.86302766111526541</v>
      </c>
      <c r="L38" s="3">
        <f t="shared" si="3"/>
        <v>0.86681540971267945</v>
      </c>
    </row>
    <row r="39" spans="9:12" x14ac:dyDescent="0.25">
      <c r="I39">
        <f t="shared" si="0"/>
        <v>1.7000000000000008E-2</v>
      </c>
      <c r="J39" s="3">
        <f t="shared" si="1"/>
        <v>0.13134160678376375</v>
      </c>
      <c r="K39" s="3">
        <f t="shared" si="2"/>
        <v>0.84439501275835349</v>
      </c>
      <c r="L39" s="3">
        <f t="shared" si="3"/>
        <v>0.84708931684773814</v>
      </c>
    </row>
    <row r="40" spans="9:12" x14ac:dyDescent="0.25">
      <c r="I40">
        <f t="shared" si="0"/>
        <v>1.8000000000000009E-2</v>
      </c>
      <c r="J40" s="3">
        <f t="shared" si="1"/>
        <v>0.13633655858296054</v>
      </c>
      <c r="K40" s="3">
        <f t="shared" si="2"/>
        <v>0.82501435315063443</v>
      </c>
      <c r="L40" s="3">
        <f t="shared" si="3"/>
        <v>0.82654303665871842</v>
      </c>
    </row>
    <row r="41" spans="9:12" x14ac:dyDescent="0.25">
      <c r="I41">
        <f t="shared" si="0"/>
        <v>1.900000000000001E-2</v>
      </c>
      <c r="J41" s="3">
        <f t="shared" si="1"/>
        <v>0.14121988532276181</v>
      </c>
      <c r="K41" s="3">
        <f t="shared" si="2"/>
        <v>0.8049886732251057</v>
      </c>
      <c r="L41" s="3">
        <f t="shared" si="3"/>
        <v>0.80531215409503587</v>
      </c>
    </row>
    <row r="42" spans="9:12" x14ac:dyDescent="0.25">
      <c r="I42">
        <f t="shared" si="0"/>
        <v>2.0000000000000011E-2</v>
      </c>
      <c r="J42" s="3">
        <f t="shared" si="1"/>
        <v>0.14599894475476849</v>
      </c>
      <c r="K42" s="3">
        <f t="shared" si="2"/>
        <v>0.78441888697535611</v>
      </c>
      <c r="L42" s="3">
        <f t="shared" si="3"/>
        <v>0.78352736919904786</v>
      </c>
    </row>
    <row r="43" spans="9:12" x14ac:dyDescent="0.25">
      <c r="I43">
        <f t="shared" si="0"/>
        <v>2.1000000000000012E-2</v>
      </c>
      <c r="J43" s="3">
        <f t="shared" si="1"/>
        <v>0.15068027304945195</v>
      </c>
      <c r="K43" s="3">
        <f t="shared" si="2"/>
        <v>0.76340287831752784</v>
      </c>
      <c r="L43" s="3">
        <f t="shared" si="3"/>
        <v>0.76131309728454122</v>
      </c>
    </row>
    <row r="44" spans="9:12" x14ac:dyDescent="0.25">
      <c r="I44">
        <f t="shared" si="0"/>
        <v>2.2000000000000013E-2</v>
      </c>
      <c r="J44" s="3">
        <f t="shared" si="1"/>
        <v>0.15526971090834205</v>
      </c>
      <c r="K44" s="3">
        <f t="shared" si="2"/>
        <v>0.7420347501335558</v>
      </c>
      <c r="L44" s="3">
        <f t="shared" si="3"/>
        <v>0.73878648685115789</v>
      </c>
    </row>
    <row r="45" spans="9:12" x14ac:dyDescent="0.25">
      <c r="I45">
        <f t="shared" si="0"/>
        <v>2.3000000000000013E-2</v>
      </c>
      <c r="J45" s="3">
        <f t="shared" si="1"/>
        <v>0.15977250550059441</v>
      </c>
      <c r="K45" s="3">
        <f t="shared" si="2"/>
        <v>0.72040424752045062</v>
      </c>
      <c r="L45" s="3">
        <f t="shared" si="3"/>
        <v>0.71605677849852856</v>
      </c>
    </row>
    <row r="46" spans="9:12" x14ac:dyDescent="0.25">
      <c r="I46">
        <f t="shared" si="0"/>
        <v>2.4000000000000014E-2</v>
      </c>
      <c r="J46" s="3">
        <f t="shared" si="1"/>
        <v>0.16419339370371588</v>
      </c>
      <c r="K46" s="3">
        <f t="shared" si="2"/>
        <v>0.69859633049660763</v>
      </c>
      <c r="L46" s="3">
        <f t="shared" si="3"/>
        <v>0.69322493901289772</v>
      </c>
    </row>
    <row r="47" spans="9:12" x14ac:dyDescent="0.25">
      <c r="I47">
        <f t="shared" si="0"/>
        <v>2.5000000000000015E-2</v>
      </c>
      <c r="J47" s="3">
        <f t="shared" si="1"/>
        <v>0.16853667071020254</v>
      </c>
      <c r="K47" s="3">
        <f t="shared" si="2"/>
        <v>0.67669087430850028</v>
      </c>
      <c r="L47" s="3">
        <f t="shared" si="3"/>
        <v>0.67038351475684066</v>
      </c>
    </row>
    <row r="48" spans="9:12" x14ac:dyDescent="0.25">
      <c r="I48">
        <f t="shared" si="0"/>
        <v>2.6000000000000016E-2</v>
      </c>
      <c r="J48" s="3">
        <f t="shared" si="1"/>
        <v>0.17280624705271724</v>
      </c>
      <c r="K48" s="3">
        <f t="shared" si="2"/>
        <v>0.65476247807179078</v>
      </c>
      <c r="L48" s="3">
        <f t="shared" si="3"/>
        <v>0.64761665736668428</v>
      </c>
    </row>
    <row r="49" spans="9:12" x14ac:dyDescent="0.25">
      <c r="I49">
        <f t="shared" si="0"/>
        <v>2.7000000000000017E-2</v>
      </c>
      <c r="J49" s="3">
        <f t="shared" si="1"/>
        <v>0.17700569637110677</v>
      </c>
      <c r="K49" s="3">
        <f t="shared" si="2"/>
        <v>0.63288036479885923</v>
      </c>
      <c r="L49" s="3">
        <f t="shared" si="3"/>
        <v>0.62500028253811268</v>
      </c>
    </row>
    <row r="50" spans="9:12" x14ac:dyDescent="0.25">
      <c r="I50">
        <f t="shared" si="0"/>
        <v>2.8000000000000018E-2</v>
      </c>
      <c r="J50" s="3">
        <f t="shared" si="1"/>
        <v>0.1811382957099856</v>
      </c>
      <c r="K50" s="3">
        <f t="shared" si="2"/>
        <v>0.61110835793660367</v>
      </c>
      <c r="L50" s="3">
        <f t="shared" si="3"/>
        <v>0.60260232940937508</v>
      </c>
    </row>
    <row r="51" spans="9:12" x14ac:dyDescent="0.25">
      <c r="I51">
        <f t="shared" si="0"/>
        <v>2.9000000000000019E-2</v>
      </c>
      <c r="J51" s="3">
        <f t="shared" si="1"/>
        <v>0.1852070597386932</v>
      </c>
      <c r="K51" s="3">
        <f t="shared" si="2"/>
        <v>0.58950492138809163</v>
      </c>
      <c r="L51" s="3">
        <f t="shared" si="3"/>
        <v>0.58048309381869967</v>
      </c>
    </row>
    <row r="52" spans="9:12" x14ac:dyDescent="0.25">
      <c r="I52">
        <f t="shared" si="0"/>
        <v>3.000000000000002E-2</v>
      </c>
      <c r="J52" s="3">
        <f t="shared" si="1"/>
        <v>0.18921476998720785</v>
      </c>
      <c r="K52" s="3">
        <f t="shared" si="2"/>
        <v>0.56812325164108746</v>
      </c>
      <c r="L52" s="3">
        <f t="shared" si="3"/>
        <v>0.55869561361705244</v>
      </c>
    </row>
    <row r="53" spans="9:12" x14ac:dyDescent="0.25">
      <c r="I53">
        <f t="shared" si="0"/>
        <v>3.1000000000000021E-2</v>
      </c>
      <c r="J53" s="3">
        <f t="shared" si="1"/>
        <v>0.19316399996505987</v>
      </c>
      <c r="K53" s="3">
        <f t="shared" si="2"/>
        <v>0.54701141209552451</v>
      </c>
      <c r="L53" s="3">
        <f t="shared" si="3"/>
        <v>0.53728608836136726</v>
      </c>
    </row>
    <row r="54" spans="9:12" x14ac:dyDescent="0.25">
      <c r="I54">
        <f t="shared" si="0"/>
        <v>3.2000000000000021E-2</v>
      </c>
      <c r="J54" s="3">
        <f t="shared" si="1"/>
        <v>0.1970571368564516</v>
      </c>
      <c r="K54" s="3">
        <f t="shared" si="2"/>
        <v>0.52621250098854377</v>
      </c>
      <c r="L54" s="3">
        <f t="shared" si="3"/>
        <v>0.51629431919492486</v>
      </c>
    </row>
    <row r="55" spans="9:12" x14ac:dyDescent="0.25">
      <c r="I55">
        <f t="shared" si="0"/>
        <v>3.3000000000000022E-2</v>
      </c>
      <c r="J55" s="3">
        <f t="shared" si="1"/>
        <v>0.20089640035013495</v>
      </c>
      <c r="K55" s="3">
        <f t="shared" si="2"/>
        <v>0.50576484547618095</v>
      </c>
      <c r="L55" s="3">
        <f t="shared" si="3"/>
        <v>0.49575415763152242</v>
      </c>
    </row>
    <row r="56" spans="9:12" x14ac:dyDescent="0.25">
      <c r="I56">
        <f t="shared" si="0"/>
        <v>3.4000000000000023E-2</v>
      </c>
      <c r="J56" s="3">
        <f t="shared" si="1"/>
        <v>0.20468385905738037</v>
      </c>
      <c r="K56" s="3">
        <f t="shared" si="2"/>
        <v>0.48570221545984849</v>
      </c>
      <c r="L56" s="3">
        <f t="shared" si="3"/>
        <v>0.47569395438043238</v>
      </c>
    </row>
    <row r="57" spans="9:12" x14ac:dyDescent="0.25">
      <c r="I57">
        <f t="shared" si="0"/>
        <v>3.5000000000000024E-2</v>
      </c>
      <c r="J57" s="3">
        <f t="shared" si="1"/>
        <v>0.2084214448884649</v>
      </c>
      <c r="K57" s="3">
        <f t="shared" si="2"/>
        <v>0.46605405165689995</v>
      </c>
      <c r="L57" s="3">
        <f t="shared" si="3"/>
        <v>0.45613700135269103</v>
      </c>
    </row>
    <row r="58" spans="9:12" x14ac:dyDescent="0.25">
      <c r="I58">
        <f t="shared" si="0"/>
        <v>3.6000000000000025E-2</v>
      </c>
      <c r="J58" s="3">
        <f t="shared" si="1"/>
        <v>0.21211096569230792</v>
      </c>
      <c r="K58" s="3">
        <f t="shared" si="2"/>
        <v>0.44684570321982064</v>
      </c>
      <c r="L58" s="3">
        <f t="shared" si="3"/>
        <v>0.43710196163950815</v>
      </c>
    </row>
    <row r="59" spans="9:12" x14ac:dyDescent="0.25">
      <c r="I59">
        <f t="shared" si="0"/>
        <v>3.7000000000000026E-2</v>
      </c>
      <c r="J59" s="3">
        <f t="shared" si="1"/>
        <v>0.21575411641125047</v>
      </c>
      <c r="K59" s="3">
        <f t="shared" si="2"/>
        <v>0.42809867091900822</v>
      </c>
      <c r="L59" s="3">
        <f t="shared" si="3"/>
        <v>0.41860328360592147</v>
      </c>
    </row>
    <row r="60" spans="9:12" x14ac:dyDescent="0.25">
      <c r="I60">
        <f t="shared" si="0"/>
        <v>3.8000000000000027E-2</v>
      </c>
      <c r="J60" s="3">
        <f t="shared" si="1"/>
        <v>0.21935248896062765</v>
      </c>
      <c r="K60" s="3">
        <f t="shared" si="2"/>
        <v>0.40983085252953377</v>
      </c>
      <c r="L60" s="3">
        <f t="shared" si="3"/>
        <v>0.40065159634456882</v>
      </c>
    </row>
    <row r="61" spans="9:12" x14ac:dyDescent="0.25">
      <c r="I61">
        <f t="shared" si="0"/>
        <v>3.9000000000000028E-2</v>
      </c>
      <c r="J61" s="3">
        <f t="shared" si="1"/>
        <v>0.22290758100845837</v>
      </c>
      <c r="K61" s="3">
        <f t="shared" si="2"/>
        <v>0.39205678761170976</v>
      </c>
      <c r="L61" s="3">
        <f t="shared" si="3"/>
        <v>0.38325408462656596</v>
      </c>
    </row>
    <row r="62" spans="9:12" x14ac:dyDescent="0.25">
      <c r="I62">
        <f t="shared" si="0"/>
        <v>4.0000000000000029E-2</v>
      </c>
      <c r="J62" s="3">
        <f t="shared" si="1"/>
        <v>0.22642080380261698</v>
      </c>
      <c r="K62" s="3">
        <f t="shared" si="2"/>
        <v>0.37478789935680773</v>
      </c>
      <c r="L62" s="3">
        <f t="shared" si="3"/>
        <v>0.36641484220333725</v>
      </c>
    </row>
    <row r="63" spans="9:12" x14ac:dyDescent="0.25">
      <c r="I63">
        <f t="shared" si="0"/>
        <v>4.1000000000000029E-2</v>
      </c>
      <c r="J63" s="3">
        <f t="shared" si="1"/>
        <v>0.22989348916993044</v>
      </c>
      <c r="K63" s="3">
        <f t="shared" si="2"/>
        <v>0.35803273159018617</v>
      </c>
      <c r="L63" s="3">
        <f t="shared" si="3"/>
        <v>0.35013520288452094</v>
      </c>
    </row>
    <row r="64" spans="9:12" x14ac:dyDescent="0.25">
      <c r="I64">
        <f t="shared" si="0"/>
        <v>4.200000000000003E-2</v>
      </c>
      <c r="J64" s="3">
        <f t="shared" si="1"/>
        <v>0.23332689579276028</v>
      </c>
      <c r="K64" s="3">
        <f t="shared" si="2"/>
        <v>0.34179717939094262</v>
      </c>
      <c r="L64" s="3">
        <f t="shared" si="3"/>
        <v>0.3344140492674913</v>
      </c>
    </row>
    <row r="65" spans="9:12" x14ac:dyDescent="0.25">
      <c r="I65">
        <f t="shared" si="0"/>
        <v>4.3000000000000031E-2</v>
      </c>
      <c r="J65" s="3">
        <f t="shared" si="1"/>
        <v>0.23672221485299089</v>
      </c>
      <c r="K65" s="3">
        <f t="shared" si="2"/>
        <v>0.3260847121059865</v>
      </c>
      <c r="L65" s="3">
        <f t="shared" si="3"/>
        <v>0.31924809934466053</v>
      </c>
    </row>
    <row r="66" spans="9:12" x14ac:dyDescent="0.25">
      <c r="I66">
        <f t="shared" si="0"/>
        <v>4.4000000000000032E-2</v>
      </c>
      <c r="J66" s="3">
        <f t="shared" si="1"/>
        <v>0.24008057512033071</v>
      </c>
      <c r="K66" s="3">
        <f t="shared" si="2"/>
        <v>0.3108965878124284</v>
      </c>
      <c r="L66" s="3">
        <f t="shared" si="3"/>
        <v>0.30463217148320032</v>
      </c>
    </row>
    <row r="67" spans="9:12" x14ac:dyDescent="0.25">
      <c r="I67">
        <f t="shared" si="0"/>
        <v>4.5000000000000033E-2</v>
      </c>
      <c r="J67" s="3">
        <f t="shared" si="1"/>
        <v>0.24340304755095443</v>
      </c>
      <c r="K67" s="3">
        <f t="shared" si="2"/>
        <v>0.29623205852023393</v>
      </c>
      <c r="L67" s="3">
        <f t="shared" si="3"/>
        <v>0.29055942847299032</v>
      </c>
    </row>
    <row r="68" spans="9:12" x14ac:dyDescent="0.25">
      <c r="I68">
        <f t="shared" si="0"/>
        <v>4.6000000000000034E-2</v>
      </c>
      <c r="J68" s="3">
        <f t="shared" si="1"/>
        <v>0.24669064945338642</v>
      </c>
      <c r="K68" s="3">
        <f t="shared" si="2"/>
        <v>0.28208856561148454</v>
      </c>
      <c r="L68" s="3">
        <f t="shared" si="3"/>
        <v>0.27702160148477251</v>
      </c>
    </row>
    <row r="69" spans="9:12" x14ac:dyDescent="0.25">
      <c r="I69">
        <f t="shared" si="0"/>
        <v>4.7000000000000035E-2</v>
      </c>
      <c r="J69" s="3">
        <f t="shared" si="1"/>
        <v>0.24994434827081735</v>
      </c>
      <c r="K69" s="3">
        <f t="shared" si="2"/>
        <v>0.26846192518724532</v>
      </c>
      <c r="L69" s="3">
        <f t="shared" si="3"/>
        <v>0.26400919488222752</v>
      </c>
    </row>
    <row r="70" spans="9:12" x14ac:dyDescent="0.25">
      <c r="I70">
        <f t="shared" si="0"/>
        <v>4.8000000000000036E-2</v>
      </c>
      <c r="J70" s="3">
        <f t="shared" si="1"/>
        <v>0.25316506502254177</v>
      </c>
      <c r="K70" s="3">
        <f t="shared" si="2"/>
        <v>0.25534650314136742</v>
      </c>
      <c r="L70" s="3">
        <f t="shared" si="3"/>
        <v>0.251511672897341</v>
      </c>
    </row>
    <row r="71" spans="9:12" x14ac:dyDescent="0.25">
      <c r="I71">
        <f t="shared" si="0"/>
        <v>4.9000000000000037E-2</v>
      </c>
      <c r="J71" s="3">
        <f t="shared" si="1"/>
        <v>0.2563536774416556</v>
      </c>
      <c r="K71" s="3">
        <f t="shared" si="2"/>
        <v>0.24273537990576527</v>
      </c>
      <c r="L71" s="3">
        <f t="shared" si="3"/>
        <v>0.2395176292155228</v>
      </c>
    </row>
    <row r="72" spans="9:12" x14ac:dyDescent="0.25">
      <c r="I72">
        <f t="shared" si="0"/>
        <v>5.0000000000000037E-2</v>
      </c>
      <c r="J72" s="3">
        <f t="shared" si="1"/>
        <v>0.25951102284144428</v>
      </c>
      <c r="K72" s="3">
        <f t="shared" si="2"/>
        <v>0.230620504916492</v>
      </c>
      <c r="L72" s="3">
        <f t="shared" si="3"/>
        <v>0.22801494053105173</v>
      </c>
    </row>
    <row r="73" spans="9:12" x14ac:dyDescent="0.25">
      <c r="I73">
        <f t="shared" si="0"/>
        <v>5.1000000000000038E-2</v>
      </c>
      <c r="J73" s="3">
        <f t="shared" si="1"/>
        <v>0.26263790073884513</v>
      </c>
      <c r="K73" s="3">
        <f t="shared" si="2"/>
        <v>0.2189928409368857</v>
      </c>
      <c r="L73" s="3">
        <f t="shared" si="3"/>
        <v>0.21699090512983354</v>
      </c>
    </row>
    <row r="74" spans="9:12" x14ac:dyDescent="0.25">
      <c r="I74">
        <f t="shared" si="0"/>
        <v>5.2000000000000039E-2</v>
      </c>
      <c r="J74" s="3">
        <f t="shared" si="1"/>
        <v>0.26573507525990858</v>
      </c>
      <c r="K74" s="3">
        <f t="shared" si="2"/>
        <v>0.20784249844532707</v>
      </c>
      <c r="L74" s="3">
        <f t="shared" si="3"/>
        <v>0.20643236753890601</v>
      </c>
    </row>
    <row r="75" spans="9:12" x14ac:dyDescent="0.25">
      <c r="I75">
        <f t="shared" si="0"/>
        <v>5.300000000000004E-2</v>
      </c>
      <c r="J75" s="3">
        <f t="shared" si="1"/>
        <v>0.26880327734919096</v>
      </c>
      <c r="K75" s="3">
        <f t="shared" si="2"/>
        <v>0.19715886035277722</v>
      </c>
      <c r="L75" s="3">
        <f t="shared" si="3"/>
        <v>0.19632583025421765</v>
      </c>
    </row>
    <row r="76" spans="9:12" x14ac:dyDescent="0.25">
      <c r="I76">
        <f t="shared" si="0"/>
        <v>5.4000000000000041E-2</v>
      </c>
      <c r="J76" s="3">
        <f t="shared" si="1"/>
        <v>0.27184320680244206</v>
      </c>
      <c r="K76" s="3">
        <f t="shared" si="2"/>
        <v>0.18693069736100593</v>
      </c>
      <c r="L76" s="3">
        <f t="shared" si="3"/>
        <v>0.18665755352240435</v>
      </c>
    </row>
    <row r="77" spans="9:12" x14ac:dyDescent="0.25">
      <c r="I77">
        <f t="shared" si="0"/>
        <v>5.5000000000000042E-2</v>
      </c>
      <c r="J77" s="3">
        <f t="shared" si="1"/>
        <v>0.27485553413970887</v>
      </c>
      <c r="K77" s="3">
        <f t="shared" si="2"/>
        <v>0.17714627430785268</v>
      </c>
      <c r="L77" s="3">
        <f t="shared" si="3"/>
        <v>0.17741364411106153</v>
      </c>
    </row>
    <row r="78" spans="9:12" x14ac:dyDescent="0.25">
      <c r="I78">
        <f t="shared" si="0"/>
        <v>5.6000000000000043E-2</v>
      </c>
      <c r="J78" s="3">
        <f t="shared" si="1"/>
        <v>0.27784090233404501</v>
      </c>
      <c r="K78" s="3">
        <f t="shared" si="2"/>
        <v>0.16779344787240039</v>
      </c>
      <c r="L78" s="3">
        <f t="shared" si="3"/>
        <v>0.16858013395692126</v>
      </c>
    </row>
    <row r="79" spans="9:12" x14ac:dyDescent="0.25">
      <c r="I79">
        <f t="shared" si="0"/>
        <v>5.7000000000000044E-2</v>
      </c>
      <c r="J79" s="3">
        <f t="shared" si="1"/>
        <v>0.28079992840932166</v>
      </c>
      <c r="K79" s="3">
        <f t="shared" si="2"/>
        <v>0.15885975603182204</v>
      </c>
      <c r="L79" s="3">
        <f t="shared" si="3"/>
        <v>0.16014304953400937</v>
      </c>
    </row>
    <row r="80" spans="9:12" x14ac:dyDescent="0.25">
      <c r="I80">
        <f t="shared" si="0"/>
        <v>5.8000000000000045E-2</v>
      </c>
      <c r="J80" s="3">
        <f t="shared" si="1"/>
        <v>0.28373320491916032</v>
      </c>
      <c r="K80" s="3">
        <f t="shared" si="2"/>
        <v>0.15033249967397835</v>
      </c>
      <c r="L80" s="3">
        <f t="shared" si="3"/>
        <v>0.15208847273534659</v>
      </c>
    </row>
    <row r="81" spans="9:12" x14ac:dyDescent="0.25">
      <c r="I81">
        <f t="shared" si="0"/>
        <v>5.9000000000000045E-2</v>
      </c>
      <c r="J81" s="3">
        <f t="shared" si="1"/>
        <v>0.28664130131771948</v>
      </c>
      <c r="K81" s="3">
        <f t="shared" si="2"/>
        <v>0.14219881677660642</v>
      </c>
      <c r="L81" s="3">
        <f t="shared" si="3"/>
        <v>0.14440259401296954</v>
      </c>
    </row>
    <row r="82" spans="9:12" x14ac:dyDescent="0.25">
      <c r="I82">
        <f t="shared" si="0"/>
        <v>6.0000000000000046E-2</v>
      </c>
      <c r="J82" s="3">
        <f t="shared" si="1"/>
        <v>0.28952476523193238</v>
      </c>
      <c r="K82" s="3">
        <f t="shared" si="2"/>
        <v>0.13444574956595692</v>
      </c>
      <c r="L82" s="3">
        <f t="shared" si="3"/>
        <v>0.13707175847274275</v>
      </c>
    </row>
    <row r="83" spans="9:12" x14ac:dyDescent="0.25">
      <c r="I83">
        <f t="shared" si="0"/>
        <v>6.1000000000000047E-2</v>
      </c>
      <c r="J83" s="3">
        <f t="shared" si="1"/>
        <v>0.29238412364379301</v>
      </c>
      <c r="K83" s="3">
        <f t="shared" si="2"/>
        <v>0.12706030506581953</v>
      </c>
      <c r="L83" s="3">
        <f t="shared" si="3"/>
        <v>0.13008250557314174</v>
      </c>
    </row>
    <row r="84" spans="9:12" x14ac:dyDescent="0.25">
      <c r="I84">
        <f t="shared" si="0"/>
        <v>6.2000000000000048E-2</v>
      </c>
      <c r="J84" s="3">
        <f t="shared" si="1"/>
        <v>0.2952198839904176</v>
      </c>
      <c r="K84" s="3">
        <f t="shared" si="2"/>
        <v>0.12002950944265293</v>
      </c>
      <c r="L84" s="3">
        <f t="shared" si="3"/>
        <v>0.12342160303126019</v>
      </c>
    </row>
    <row r="85" spans="9:12" x14ac:dyDescent="0.25">
      <c r="I85">
        <f t="shared" si="0"/>
        <v>6.3000000000000042E-2</v>
      </c>
      <c r="J85" s="3">
        <f t="shared" si="1"/>
        <v>0.29803253518882161</v>
      </c>
      <c r="K85" s="3">
        <f t="shared" si="2"/>
        <v>0.113340456544609</v>
      </c>
      <c r="L85" s="3">
        <f t="shared" si="3"/>
        <v>0.11707607549515561</v>
      </c>
    </row>
    <row r="86" spans="9:12" x14ac:dyDescent="0.25">
      <c r="I86">
        <f t="shared" si="0"/>
        <v>6.4000000000000043E-2</v>
      </c>
      <c r="J86" s="3">
        <f t="shared" si="1"/>
        <v>0.30082254859167395</v>
      </c>
      <c r="K86" s="3">
        <f t="shared" si="2"/>
        <v>0.10698035102211308</v>
      </c>
      <c r="L86" s="3">
        <f t="shared" si="3"/>
        <v>0.11103322849937503</v>
      </c>
    </row>
    <row r="87" spans="9:12" x14ac:dyDescent="0.25">
      <c r="I87">
        <f t="shared" si="0"/>
        <v>6.5000000000000044E-2</v>
      </c>
      <c r="J87" s="3">
        <f t="shared" si="1"/>
        <v>0.3035903788796771</v>
      </c>
      <c r="K87" s="3">
        <f t="shared" si="2"/>
        <v>0.10093654640578807</v>
      </c>
      <c r="L87" s="3">
        <f t="shared" si="3"/>
        <v>0.10528066818033585</v>
      </c>
    </row>
    <row r="88" spans="9:12" x14ac:dyDescent="0.25">
      <c r="I88">
        <f t="shared" ref="I88:I114" si="4">I87+0.001</f>
        <v>6.6000000000000045E-2</v>
      </c>
      <c r="J88" s="3">
        <f t="shared" ref="J88:J114" si="5">NORMSDIST(NORMSINV(I88)+J$19)</f>
        <v>0.30633646489567773</v>
      </c>
      <c r="K88" s="3">
        <f t="shared" ref="K88:K114" si="6">_xlfn.BINOM.DIST(J$16,J$15,I88,1)</f>
        <v>9.5196578504259124E-2</v>
      </c>
      <c r="L88" s="3">
        <f t="shared" ref="L88:L114" si="7">_xlfn.BINOM.DIST(J$18,J$17,J88,1)</f>
        <v>9.9806317190209201E-2</v>
      </c>
    </row>
    <row r="89" spans="9:12" x14ac:dyDescent="0.25">
      <c r="I89">
        <f t="shared" si="4"/>
        <v>6.7000000000000046E-2</v>
      </c>
      <c r="J89" s="3">
        <f t="shared" si="5"/>
        <v>0.30906123042513822</v>
      </c>
      <c r="K89" s="3">
        <f t="shared" si="6"/>
        <v>8.974819447010611E-2</v>
      </c>
      <c r="L89" s="3">
        <f t="shared" si="7"/>
        <v>9.4598427212104388E-2</v>
      </c>
    </row>
    <row r="90" spans="9:12" x14ac:dyDescent="0.25">
      <c r="I90">
        <f t="shared" si="4"/>
        <v>6.8000000000000047E-2</v>
      </c>
      <c r="J90" s="3">
        <f t="shared" si="5"/>
        <v>0.31176508492715554</v>
      </c>
      <c r="K90" s="3">
        <f t="shared" si="6"/>
        <v>8.4579377867208552E-2</v>
      </c>
      <c r="L90" s="3">
        <f t="shared" si="7"/>
        <v>8.9645588445716434E-2</v>
      </c>
    </row>
    <row r="91" spans="9:12" x14ac:dyDescent="0.25">
      <c r="I91">
        <f t="shared" si="4"/>
        <v>6.9000000000000047E-2</v>
      </c>
      <c r="J91" s="3">
        <f t="shared" si="5"/>
        <v>0.31444842421984565</v>
      </c>
      <c r="K91" s="3">
        <f t="shared" si="6"/>
        <v>7.9678370057213649E-2</v>
      </c>
      <c r="L91" s="3">
        <f t="shared" si="7"/>
        <v>8.4936736401067206E-2</v>
      </c>
    </row>
    <row r="92" spans="9:12" x14ac:dyDescent="0.25">
      <c r="I92">
        <f t="shared" si="4"/>
        <v>7.0000000000000048E-2</v>
      </c>
      <c r="J92" s="3">
        <f t="shared" si="5"/>
        <v>0.31711163112355323</v>
      </c>
      <c r="K92" s="3">
        <f t="shared" si="6"/>
        <v>7.5033688207063118E-2</v>
      </c>
      <c r="L92" s="3">
        <f t="shared" si="7"/>
        <v>8.0461156308609061E-2</v>
      </c>
    </row>
    <row r="93" spans="9:12" x14ac:dyDescent="0.25">
      <c r="I93">
        <f t="shared" si="4"/>
        <v>7.1000000000000049E-2</v>
      </c>
      <c r="J93" s="3">
        <f t="shared" si="5"/>
        <v>0.31975507606504677</v>
      </c>
      <c r="K93" s="3">
        <f t="shared" si="6"/>
        <v>7.0634140203608101E-2</v>
      </c>
      <c r="L93" s="3">
        <f t="shared" si="7"/>
        <v>7.6208485426578348E-2</v>
      </c>
    </row>
    <row r="94" spans="9:12" x14ac:dyDescent="0.25">
      <c r="I94">
        <f t="shared" si="4"/>
        <v>7.200000000000005E-2</v>
      </c>
      <c r="J94" s="3">
        <f t="shared" si="5"/>
        <v>0.32237911764557636</v>
      </c>
      <c r="K94" s="3">
        <f t="shared" si="6"/>
        <v>6.6468836745488646E-2</v>
      </c>
      <c r="L94" s="3">
        <f t="shared" si="7"/>
        <v>7.2168713501101947E-2</v>
      </c>
    </row>
    <row r="95" spans="9:12" x14ac:dyDescent="0.25">
      <c r="I95">
        <f t="shared" si="4"/>
        <v>7.3000000000000051E-2</v>
      </c>
      <c r="J95" s="3">
        <f t="shared" si="5"/>
        <v>0.32498410317542814</v>
      </c>
      <c r="K95" s="3">
        <f t="shared" si="6"/>
        <v>6.2527200866768787E-2</v>
      </c>
      <c r="L95" s="3">
        <f t="shared" si="7"/>
        <v>6.8332181611020143E-2</v>
      </c>
    </row>
    <row r="96" spans="9:12" x14ac:dyDescent="0.25">
      <c r="I96">
        <f t="shared" si="4"/>
        <v>7.4000000000000052E-2</v>
      </c>
      <c r="J96" s="3">
        <f t="shared" si="5"/>
        <v>0.32757036917737725</v>
      </c>
      <c r="K96" s="3">
        <f t="shared" si="6"/>
        <v>5.8798975131410802E-2</v>
      </c>
      <c r="L96" s="3">
        <f t="shared" si="7"/>
        <v>6.4689579607655021E-2</v>
      </c>
    </row>
    <row r="97" spans="9:12" x14ac:dyDescent="0.25">
      <c r="I97">
        <f t="shared" si="4"/>
        <v>7.5000000000000053E-2</v>
      </c>
      <c r="J97" s="3">
        <f t="shared" si="5"/>
        <v>0.33013824186124158</v>
      </c>
      <c r="K97" s="3">
        <f t="shared" si="6"/>
        <v>5.5274226722630125E-2</v>
      </c>
      <c r="L97" s="3">
        <f t="shared" si="7"/>
        <v>6.1231942339680677E-2</v>
      </c>
    </row>
    <row r="98" spans="9:12" x14ac:dyDescent="0.25">
      <c r="I98">
        <f t="shared" si="4"/>
        <v>7.6000000000000054E-2</v>
      </c>
      <c r="J98" s="3">
        <f t="shared" si="5"/>
        <v>0.33268803757156484</v>
      </c>
      <c r="K98" s="3">
        <f t="shared" si="6"/>
        <v>5.194335063655324E-2</v>
      </c>
      <c r="L98" s="3">
        <f t="shared" si="7"/>
        <v>5.7950644834764309E-2</v>
      </c>
    </row>
    <row r="99" spans="9:12" x14ac:dyDescent="0.25">
      <c r="I99">
        <f t="shared" si="4"/>
        <v>7.7000000000000055E-2</v>
      </c>
      <c r="J99" s="3">
        <f t="shared" si="5"/>
        <v>0.33522006321026399</v>
      </c>
      <c r="K99" s="3">
        <f t="shared" si="6"/>
        <v>4.8797071175473883E-2</v>
      </c>
      <c r="L99" s="3">
        <f t="shared" si="7"/>
        <v>5.4837396592695167E-2</v>
      </c>
    </row>
    <row r="100" spans="9:12" x14ac:dyDescent="0.25">
      <c r="I100">
        <f t="shared" si="4"/>
        <v>7.8000000000000055E-2</v>
      </c>
      <c r="J100" s="3">
        <f t="shared" si="5"/>
        <v>0.33773461663597182</v>
      </c>
      <c r="K100" s="3">
        <f t="shared" si="6"/>
        <v>4.5826441922394524E-2</v>
      </c>
      <c r="L100" s="3">
        <f t="shared" si="7"/>
        <v>5.1884235129068958E-2</v>
      </c>
    </row>
    <row r="101" spans="9:12" x14ac:dyDescent="0.25">
      <c r="I101">
        <f t="shared" si="4"/>
        <v>7.9000000000000056E-2</v>
      </c>
      <c r="J101" s="3">
        <f t="shared" si="5"/>
        <v>0.34023198704161312</v>
      </c>
      <c r="K101" s="3">
        <f t="shared" si="6"/>
        <v>4.3022844365490531E-2</v>
      </c>
      <c r="L101" s="3">
        <f t="shared" si="7"/>
        <v>4.9083518894381992E-2</v>
      </c>
    </row>
    <row r="102" spans="9:12" x14ac:dyDescent="0.25">
      <c r="I102">
        <f t="shared" si="4"/>
        <v>8.0000000000000057E-2</v>
      </c>
      <c r="J102" s="3">
        <f t="shared" si="5"/>
        <v>0.34271245531168132</v>
      </c>
      <c r="K102" s="3">
        <f t="shared" si="6"/>
        <v>4.0377985328660479E-2</v>
      </c>
      <c r="L102" s="3">
        <f t="shared" si="7"/>
        <v>4.6427919680249972E-2</v>
      </c>
    </row>
    <row r="103" spans="9:12" x14ac:dyDescent="0.25">
      <c r="I103">
        <f t="shared" si="4"/>
        <v>8.1000000000000058E-2</v>
      </c>
      <c r="J103" s="3">
        <f t="shared" si="5"/>
        <v>0.34517629436053454</v>
      </c>
      <c r="K103" s="3">
        <f t="shared" si="6"/>
        <v>3.7883893352441196E-2</v>
      </c>
      <c r="L103" s="3">
        <f t="shared" si="7"/>
        <v>4.3910414612575381E-2</v>
      </c>
    </row>
    <row r="104" spans="9:12" x14ac:dyDescent="0.25">
      <c r="I104">
        <f t="shared" si="4"/>
        <v>8.2000000000000059E-2</v>
      </c>
      <c r="J104" s="3">
        <f t="shared" si="5"/>
        <v>0.34762376945293905</v>
      </c>
      <c r="K104" s="3">
        <f t="shared" si="6"/>
        <v>3.5532914158273705E-2</v>
      </c>
      <c r="L104" s="3">
        <f t="shared" si="7"/>
        <v>4.1524277820570568E-2</v>
      </c>
    </row>
    <row r="105" spans="9:12" x14ac:dyDescent="0.25">
      <c r="I105">
        <f t="shared" si="4"/>
        <v>8.300000000000006E-2</v>
      </c>
      <c r="J105" s="3">
        <f t="shared" si="5"/>
        <v>0.35005513850800529</v>
      </c>
      <c r="K105" s="3">
        <f t="shared" si="6"/>
        <v>3.3317705318415221E-2</v>
      </c>
      <c r="L105" s="3">
        <f t="shared" si="7"/>
        <v>3.926307186062096E-2</v>
      </c>
    </row>
    <row r="106" spans="9:12" x14ac:dyDescent="0.25">
      <c r="I106">
        <f t="shared" si="4"/>
        <v>8.4000000000000061E-2</v>
      </c>
      <c r="J106" s="3">
        <f t="shared" si="5"/>
        <v>0.35247065238755371</v>
      </c>
      <c r="K106" s="3">
        <f t="shared" si="6"/>
        <v>3.1231230243681591E-2</v>
      </c>
      <c r="L106" s="3">
        <f t="shared" si="7"/>
        <v>3.7120638964962122E-2</v>
      </c>
    </row>
    <row r="107" spans="9:12" x14ac:dyDescent="0.25">
      <c r="I107">
        <f t="shared" si="4"/>
        <v>8.5000000000000062E-2</v>
      </c>
      <c r="J107" s="3">
        <f t="shared" si="5"/>
        <v>0.35487055516989346</v>
      </c>
      <c r="K107" s="3">
        <f t="shared" si="6"/>
        <v>2.9266751591687096E-2</v>
      </c>
      <c r="L107" s="3">
        <f t="shared" si="7"/>
        <v>3.5091092176929899E-2</v>
      </c>
    </row>
    <row r="108" spans="9:12" x14ac:dyDescent="0.25">
      <c r="I108">
        <f t="shared" si="4"/>
        <v>8.6000000000000063E-2</v>
      </c>
      <c r="J108" s="3">
        <f t="shared" si="5"/>
        <v>0.35725508440990361</v>
      </c>
      <c r="K108" s="3">
        <f t="shared" si="6"/>
        <v>2.7417824189289904E-2</v>
      </c>
      <c r="L108" s="3">
        <f t="shared" si="7"/>
        <v>3.316880642712542E-2</v>
      </c>
    </row>
    <row r="109" spans="9:12" x14ac:dyDescent="0.25">
      <c r="I109">
        <f t="shared" si="4"/>
        <v>8.7000000000000063E-2</v>
      </c>
      <c r="J109" s="3">
        <f t="shared" si="5"/>
        <v>0.35962447138626241</v>
      </c>
      <c r="K109" s="3">
        <f t="shared" si="6"/>
        <v>2.5678287554554216E-2</v>
      </c>
      <c r="L109" s="3">
        <f t="shared" si="7"/>
        <v>3.1348409598084881E-2</v>
      </c>
    </row>
    <row r="110" spans="9:12" x14ac:dyDescent="0.25">
      <c r="I110">
        <f t="shared" si="4"/>
        <v>8.8000000000000064E-2</v>
      </c>
      <c r="J110" s="3">
        <f t="shared" si="5"/>
        <v>0.36197894133658981</v>
      </c>
      <c r="K110" s="3">
        <f t="shared" si="6"/>
        <v>2.4042258095676648E-2</v>
      </c>
      <c r="L110" s="3">
        <f t="shared" si="7"/>
        <v>2.9624773618975947E-2</v>
      </c>
    </row>
    <row r="111" spans="9:12" x14ac:dyDescent="0.25">
      <c r="I111">
        <f t="shared" si="4"/>
        <v>8.9000000000000065E-2</v>
      </c>
      <c r="J111" s="3">
        <f t="shared" si="5"/>
        <v>0.3643187136812337</v>
      </c>
      <c r="K111" s="3">
        <f t="shared" si="6"/>
        <v>2.2504121056983423E-2</v>
      </c>
      <c r="L111" s="3">
        <f t="shared" si="7"/>
        <v>2.7993005626327283E-2</v>
      </c>
    </row>
    <row r="112" spans="9:12" x14ac:dyDescent="0.25">
      <c r="I112">
        <f t="shared" si="4"/>
        <v>9.0000000000000066E-2</v>
      </c>
      <c r="J112" s="3">
        <f t="shared" si="5"/>
        <v>0.36664400223636179</v>
      </c>
      <c r="K112" s="3">
        <f t="shared" si="6"/>
        <v>2.1058522275257733E-2</v>
      </c>
      <c r="L112" s="3">
        <f t="shared" si="7"/>
        <v>2.6448439221857863E-2</v>
      </c>
    </row>
    <row r="113" spans="9:12" x14ac:dyDescent="0.25">
      <c r="I113">
        <f t="shared" si="4"/>
        <v>9.1000000000000067E-2</v>
      </c>
      <c r="J113" s="3">
        <f t="shared" si="5"/>
        <v>0.36895501541698239</v>
      </c>
      <c r="K113" s="3">
        <f t="shared" si="6"/>
        <v>1.9700359803293519E-2</v>
      </c>
      <c r="L113" s="3">
        <f t="shared" si="7"/>
        <v>2.4986625854010149E-2</v>
      </c>
    </row>
    <row r="114" spans="9:12" x14ac:dyDescent="0.25">
      <c r="I114">
        <f t="shared" si="4"/>
        <v>9.2000000000000068E-2</v>
      </c>
      <c r="J114" s="3">
        <f t="shared" si="5"/>
        <v>0.37125195643048209</v>
      </c>
      <c r="K114" s="3">
        <f t="shared" si="6"/>
        <v>1.842477545166096E-2</v>
      </c>
      <c r="L114" s="3">
        <f t="shared" si="7"/>
        <v>2.3603326345777428E-2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opLeftCell="G1" workbookViewId="0">
      <selection activeCell="I1" sqref="I1:M1048576"/>
    </sheetView>
  </sheetViews>
  <sheetFormatPr defaultRowHeight="15" x14ac:dyDescent="0.25"/>
  <cols>
    <col min="9" max="9" width="15.5703125" customWidth="1"/>
  </cols>
  <sheetData>
    <row r="1" spans="1:11" x14ac:dyDescent="0.25">
      <c r="A1" t="s">
        <v>0</v>
      </c>
      <c r="I1" t="s">
        <v>37</v>
      </c>
    </row>
    <row r="2" spans="1:11" x14ac:dyDescent="0.25">
      <c r="A2" t="s">
        <v>1</v>
      </c>
      <c r="I2" s="10" t="s">
        <v>31</v>
      </c>
      <c r="J2" s="11">
        <v>80</v>
      </c>
      <c r="K2" t="s">
        <v>48</v>
      </c>
    </row>
    <row r="3" spans="1:11" x14ac:dyDescent="0.25">
      <c r="A3" t="s">
        <v>23</v>
      </c>
      <c r="I3" s="12" t="s">
        <v>20</v>
      </c>
      <c r="J3" s="13">
        <v>2</v>
      </c>
    </row>
    <row r="4" spans="1:11" x14ac:dyDescent="0.25">
      <c r="A4" t="s">
        <v>50</v>
      </c>
      <c r="I4" t="s">
        <v>2</v>
      </c>
      <c r="J4" s="9">
        <f>2*(J3+1)/(2*(J3+1)+2*(J2-J3)*_xlfn.F.INV((1-B6),2*(J2-J3),2*(J3+1)))</f>
        <v>1.0297801360077725E-2</v>
      </c>
      <c r="K4" t="s">
        <v>38</v>
      </c>
    </row>
    <row r="5" spans="1:11" x14ac:dyDescent="0.25">
      <c r="A5" t="s">
        <v>2</v>
      </c>
      <c r="B5" s="5">
        <v>1.03E-2</v>
      </c>
      <c r="C5" t="s">
        <v>5</v>
      </c>
      <c r="I5" t="s">
        <v>6</v>
      </c>
      <c r="J5" s="9">
        <f>2*(J3+1)/((2*(J3+1)+2*(J2-J3)*_xlfn.F.INV(B8,2*(J2-J3),2*(J3+1))))</f>
        <v>6.5159666991629811E-2</v>
      </c>
      <c r="K5" t="s">
        <v>39</v>
      </c>
    </row>
    <row r="6" spans="1:11" x14ac:dyDescent="0.25">
      <c r="A6" t="s">
        <v>3</v>
      </c>
      <c r="B6" s="5">
        <v>0.05</v>
      </c>
      <c r="C6" t="s">
        <v>4</v>
      </c>
      <c r="I6" t="s">
        <v>49</v>
      </c>
    </row>
    <row r="7" spans="1:11" x14ac:dyDescent="0.25">
      <c r="A7" t="s">
        <v>6</v>
      </c>
      <c r="B7" s="5">
        <v>6.5199999999999994E-2</v>
      </c>
      <c r="I7" t="s">
        <v>40</v>
      </c>
      <c r="J7" s="9">
        <f>_xlfn.BINOM.DIST(J3,J2,J4,1)</f>
        <v>0.94999999999999951</v>
      </c>
    </row>
    <row r="8" spans="1:11" x14ac:dyDescent="0.25">
      <c r="A8" t="s">
        <v>7</v>
      </c>
      <c r="B8" s="5">
        <v>0.1</v>
      </c>
      <c r="C8" t="s">
        <v>8</v>
      </c>
      <c r="I8" t="s">
        <v>41</v>
      </c>
      <c r="J8" s="9">
        <f>_xlfn.BINOM.DIST(J3,J2,J5,1)</f>
        <v>9.9999999999999631E-2</v>
      </c>
    </row>
    <row r="9" spans="1:11" x14ac:dyDescent="0.25">
      <c r="A9" t="s">
        <v>11</v>
      </c>
      <c r="B9" s="5">
        <v>1</v>
      </c>
      <c r="C9" t="s">
        <v>12</v>
      </c>
    </row>
    <row r="10" spans="1:11" x14ac:dyDescent="0.25">
      <c r="A10" t="s">
        <v>9</v>
      </c>
      <c r="B10" s="3">
        <f>NORMSINV(1-B5)</f>
        <v>2.3152363674711416</v>
      </c>
      <c r="I10" t="s">
        <v>27</v>
      </c>
    </row>
    <row r="11" spans="1:11" x14ac:dyDescent="0.25">
      <c r="A11" t="s">
        <v>10</v>
      </c>
      <c r="B11" s="3">
        <f>ABS(NORMSINV(B7))</f>
        <v>1.5125264070617814</v>
      </c>
      <c r="I11" t="s">
        <v>28</v>
      </c>
    </row>
    <row r="12" spans="1:11" x14ac:dyDescent="0.25">
      <c r="A12" t="s">
        <v>13</v>
      </c>
      <c r="B12" s="3">
        <f>B10-B9</f>
        <v>1.3152363674711416</v>
      </c>
      <c r="I12" t="s">
        <v>29</v>
      </c>
    </row>
    <row r="13" spans="1:11" x14ac:dyDescent="0.25">
      <c r="A13" t="s">
        <v>14</v>
      </c>
      <c r="B13" s="3">
        <f>B11-B9</f>
        <v>0.51252640706178143</v>
      </c>
      <c r="I13" t="s">
        <v>51</v>
      </c>
    </row>
    <row r="14" spans="1:11" x14ac:dyDescent="0.25">
      <c r="A14" t="s">
        <v>15</v>
      </c>
      <c r="B14" s="3">
        <f>NORMSDIST(-B12)</f>
        <v>9.4215238133447787E-2</v>
      </c>
      <c r="C14" s="8" t="s">
        <v>25</v>
      </c>
      <c r="I14" t="s">
        <v>30</v>
      </c>
    </row>
    <row r="15" spans="1:11" x14ac:dyDescent="0.25">
      <c r="A15" t="s">
        <v>16</v>
      </c>
      <c r="B15" s="3">
        <f>NORMSDIST(-B13)</f>
        <v>0.30414132185144854</v>
      </c>
      <c r="C15" s="8" t="s">
        <v>26</v>
      </c>
      <c r="I15" s="10" t="s">
        <v>31</v>
      </c>
      <c r="J15" s="11">
        <v>80</v>
      </c>
      <c r="K15" t="s">
        <v>46</v>
      </c>
    </row>
    <row r="16" spans="1:11" x14ac:dyDescent="0.25">
      <c r="A16" s="1" t="s">
        <v>17</v>
      </c>
      <c r="B16" s="4">
        <f>B15/B14</f>
        <v>3.2281542548420723</v>
      </c>
      <c r="C16" s="1" t="s">
        <v>18</v>
      </c>
      <c r="D16" s="1"/>
      <c r="E16" s="1"/>
      <c r="I16" s="12" t="s">
        <v>36</v>
      </c>
      <c r="J16" s="13">
        <v>2</v>
      </c>
    </row>
    <row r="17" spans="1:12" x14ac:dyDescent="0.25">
      <c r="A17" s="2" t="s">
        <v>19</v>
      </c>
      <c r="I17" s="10" t="s">
        <v>32</v>
      </c>
      <c r="J17" s="11">
        <v>20</v>
      </c>
      <c r="K17" t="s">
        <v>47</v>
      </c>
    </row>
    <row r="18" spans="1:12" x14ac:dyDescent="0.25">
      <c r="A18" s="2" t="s">
        <v>20</v>
      </c>
      <c r="B18" s="5">
        <v>2</v>
      </c>
      <c r="I18" s="12" t="s">
        <v>33</v>
      </c>
      <c r="J18" s="13">
        <v>10</v>
      </c>
    </row>
    <row r="19" spans="1:12" x14ac:dyDescent="0.25">
      <c r="A19" s="2" t="s">
        <v>21</v>
      </c>
      <c r="B19" s="5">
        <v>0.81799999999999995</v>
      </c>
      <c r="I19" s="14" t="s">
        <v>11</v>
      </c>
      <c r="J19" s="15">
        <v>1.93</v>
      </c>
    </row>
    <row r="20" spans="1:12" x14ac:dyDescent="0.25">
      <c r="A20" s="2" t="s">
        <v>22</v>
      </c>
      <c r="B20" s="6">
        <f>B19/B14</f>
        <v>8.6822473328717091</v>
      </c>
      <c r="C20" t="s">
        <v>24</v>
      </c>
      <c r="D20" s="7">
        <f>ROUNDUP(B20,0)</f>
        <v>9</v>
      </c>
    </row>
    <row r="21" spans="1:12" x14ac:dyDescent="0.25">
      <c r="I21" t="s">
        <v>34</v>
      </c>
      <c r="J21" t="s">
        <v>44</v>
      </c>
      <c r="K21" t="s">
        <v>35</v>
      </c>
      <c r="L21" t="s">
        <v>45</v>
      </c>
    </row>
    <row r="22" spans="1:12" x14ac:dyDescent="0.25">
      <c r="I22">
        <v>0</v>
      </c>
      <c r="J22">
        <v>0</v>
      </c>
      <c r="K22">
        <v>1</v>
      </c>
      <c r="L22">
        <v>1</v>
      </c>
    </row>
    <row r="23" spans="1:12" x14ac:dyDescent="0.25">
      <c r="I23">
        <f>I22+0.001</f>
        <v>1E-3</v>
      </c>
      <c r="J23" s="3">
        <f>NORMSDIST(NORMSINV(I23)+J$19)</f>
        <v>0.12297711853396587</v>
      </c>
      <c r="K23" s="3">
        <f>_xlfn.BINOM.DIST(J$16,J$15,I23,1)</f>
        <v>0.99992244345785752</v>
      </c>
      <c r="L23" s="3">
        <f>_xlfn.BINOM.DIST(J$18,J$17,J23,1)</f>
        <v>0.99999440740924117</v>
      </c>
    </row>
    <row r="24" spans="1:12" x14ac:dyDescent="0.25">
      <c r="I24">
        <f t="shared" ref="I24:I87" si="0">I23+0.001</f>
        <v>2E-3</v>
      </c>
      <c r="J24" s="3">
        <f t="shared" ref="J24:J87" si="1">NORMSDIST(NORMSINV(I24)+J$19)</f>
        <v>0.1715235609091946</v>
      </c>
      <c r="K24" s="3">
        <f t="shared" ref="K24:K87" si="2">_xlfn.BINOM.DIST(J$16,J$15,I24,1)</f>
        <v>0.99941420653033275</v>
      </c>
      <c r="L24" s="3">
        <f t="shared" ref="L24:L87" si="3">_xlfn.BINOM.DIST(J$18,J$17,J24,1)</f>
        <v>0.99986254143695152</v>
      </c>
    </row>
    <row r="25" spans="1:12" x14ac:dyDescent="0.25">
      <c r="I25">
        <f t="shared" si="0"/>
        <v>3.0000000000000001E-3</v>
      </c>
      <c r="J25" s="3">
        <f t="shared" si="1"/>
        <v>0.2067410144673088</v>
      </c>
      <c r="K25" s="3">
        <f t="shared" si="2"/>
        <v>0.99813304390049273</v>
      </c>
      <c r="L25" s="3">
        <f t="shared" si="3"/>
        <v>0.99924138663253848</v>
      </c>
    </row>
    <row r="26" spans="1:12" x14ac:dyDescent="0.25">
      <c r="I26">
        <f t="shared" si="0"/>
        <v>4.0000000000000001E-3</v>
      </c>
      <c r="J26" s="3">
        <f t="shared" si="1"/>
        <v>0.23512577981845842</v>
      </c>
      <c r="K26" s="3">
        <f t="shared" si="2"/>
        <v>0.99582027761241143</v>
      </c>
      <c r="L26" s="3">
        <f t="shared" si="3"/>
        <v>0.99765775374141707</v>
      </c>
    </row>
    <row r="27" spans="1:12" x14ac:dyDescent="0.25">
      <c r="I27">
        <f t="shared" si="0"/>
        <v>5.0000000000000001E-3</v>
      </c>
      <c r="J27" s="3">
        <f t="shared" si="1"/>
        <v>0.25919495407138704</v>
      </c>
      <c r="K27" s="3">
        <f t="shared" si="2"/>
        <v>0.99228816830466893</v>
      </c>
      <c r="L27" s="3">
        <f t="shared" si="3"/>
        <v>0.99467404564314232</v>
      </c>
    </row>
    <row r="28" spans="1:12" x14ac:dyDescent="0.25">
      <c r="I28">
        <f t="shared" si="0"/>
        <v>6.0000000000000001E-3</v>
      </c>
      <c r="J28" s="3">
        <f t="shared" si="1"/>
        <v>0.28023473451106529</v>
      </c>
      <c r="K28" s="3">
        <f t="shared" si="2"/>
        <v>0.9874088346975074</v>
      </c>
      <c r="L28" s="3">
        <f t="shared" si="3"/>
        <v>0.98995586084286558</v>
      </c>
    </row>
    <row r="29" spans="1:12" x14ac:dyDescent="0.25">
      <c r="I29">
        <f t="shared" si="0"/>
        <v>7.0000000000000001E-3</v>
      </c>
      <c r="J29" s="3">
        <f t="shared" si="1"/>
        <v>0.2990053468184718</v>
      </c>
      <c r="K29" s="3">
        <f t="shared" si="2"/>
        <v>0.98110455357416515</v>
      </c>
      <c r="L29" s="3">
        <f t="shared" si="3"/>
        <v>0.98328863538715083</v>
      </c>
    </row>
    <row r="30" spans="1:12" x14ac:dyDescent="0.25">
      <c r="I30">
        <f t="shared" si="0"/>
        <v>8.0000000000000002E-3</v>
      </c>
      <c r="J30" s="3">
        <f t="shared" si="1"/>
        <v>0.3159993555453019</v>
      </c>
      <c r="K30" s="3">
        <f t="shared" si="2"/>
        <v>0.97333928920255142</v>
      </c>
      <c r="L30" s="3">
        <f t="shared" si="3"/>
        <v>0.97456933286857572</v>
      </c>
    </row>
    <row r="31" spans="1:12" x14ac:dyDescent="0.25">
      <c r="I31">
        <f t="shared" si="0"/>
        <v>9.0000000000000011E-3</v>
      </c>
      <c r="J31" s="3">
        <f t="shared" si="1"/>
        <v>0.33155690839397767</v>
      </c>
      <c r="K31" s="3">
        <f t="shared" si="2"/>
        <v>0.96411131628739077</v>
      </c>
      <c r="L31" s="3">
        <f t="shared" si="3"/>
        <v>0.96378817419204665</v>
      </c>
    </row>
    <row r="32" spans="1:12" x14ac:dyDescent="0.25">
      <c r="I32">
        <f>I31+0.001</f>
        <v>1.0000000000000002E-2</v>
      </c>
      <c r="J32" s="3">
        <f t="shared" si="1"/>
        <v>0.3459242072136674</v>
      </c>
      <c r="K32" s="3">
        <f t="shared" si="2"/>
        <v>0.95344681426406852</v>
      </c>
      <c r="L32" s="3">
        <f t="shared" si="3"/>
        <v>0.95100804964594321</v>
      </c>
    </row>
    <row r="33" spans="9:12" x14ac:dyDescent="0.25">
      <c r="I33">
        <f t="shared" si="0"/>
        <v>1.1000000000000003E-2</v>
      </c>
      <c r="J33" s="3">
        <f t="shared" si="1"/>
        <v>0.35928602246165775</v>
      </c>
      <c r="K33" s="3">
        <f t="shared" si="2"/>
        <v>0.94139432317063498</v>
      </c>
      <c r="L33" s="3">
        <f t="shared" si="3"/>
        <v>0.93634517128435812</v>
      </c>
    </row>
    <row r="34" spans="9:12" x14ac:dyDescent="0.25">
      <c r="I34">
        <f t="shared" si="0"/>
        <v>1.2000000000000004E-2</v>
      </c>
      <c r="J34" s="3">
        <f t="shared" si="1"/>
        <v>0.37178506684103563</v>
      </c>
      <c r="K34" s="3">
        <f t="shared" si="2"/>
        <v>0.92801996257990715</v>
      </c>
      <c r="L34" s="3">
        <f t="shared" si="3"/>
        <v>0.91995238929083833</v>
      </c>
    </row>
    <row r="35" spans="9:12" x14ac:dyDescent="0.25">
      <c r="I35">
        <f t="shared" si="0"/>
        <v>1.3000000000000005E-2</v>
      </c>
      <c r="J35" s="3">
        <f t="shared" si="1"/>
        <v>0.38353418066501832</v>
      </c>
      <c r="K35" s="3">
        <f t="shared" si="2"/>
        <v>0.91340332524550483</v>
      </c>
      <c r="L35" s="3">
        <f t="shared" si="3"/>
        <v>0.90200552955237123</v>
      </c>
    </row>
    <row r="36" spans="9:12" x14ac:dyDescent="0.25">
      <c r="I36">
        <f t="shared" si="0"/>
        <v>1.4000000000000005E-2</v>
      </c>
      <c r="J36" s="3">
        <f t="shared" si="1"/>
        <v>0.39462433759224358</v>
      </c>
      <c r="K36" s="3">
        <f t="shared" si="2"/>
        <v>0.89763396631098979</v>
      </c>
      <c r="L36" s="3">
        <f t="shared" si="3"/>
        <v>0.88269260947450712</v>
      </c>
    </row>
    <row r="37" spans="9:12" x14ac:dyDescent="0.25">
      <c r="I37">
        <f t="shared" si="0"/>
        <v>1.5000000000000006E-2</v>
      </c>
      <c r="J37" s="3">
        <f t="shared" si="1"/>
        <v>0.40513009682876999</v>
      </c>
      <c r="K37" s="3">
        <f t="shared" si="2"/>
        <v>0.88080841723869396</v>
      </c>
      <c r="L37" s="3">
        <f t="shared" si="3"/>
        <v>0.86220558256994784</v>
      </c>
    </row>
    <row r="38" spans="9:12" x14ac:dyDescent="0.25">
      <c r="I38">
        <f t="shared" si="0"/>
        <v>1.6000000000000007E-2</v>
      </c>
      <c r="J38" s="3">
        <f t="shared" si="1"/>
        <v>0.41511342998038037</v>
      </c>
      <c r="K38" s="3">
        <f t="shared" si="2"/>
        <v>0.86302766111526541</v>
      </c>
      <c r="L38" s="3">
        <f t="shared" si="3"/>
        <v>0.84073420381507102</v>
      </c>
    </row>
    <row r="39" spans="9:12" x14ac:dyDescent="0.25">
      <c r="I39">
        <f t="shared" si="0"/>
        <v>1.7000000000000008E-2</v>
      </c>
      <c r="J39" s="3">
        <f t="shared" si="1"/>
        <v>0.42462647698747791</v>
      </c>
      <c r="K39" s="3">
        <f t="shared" si="2"/>
        <v>0.84439501275835349</v>
      </c>
      <c r="L39" s="3">
        <f t="shared" si="3"/>
        <v>0.81846161999079048</v>
      </c>
    </row>
    <row r="40" spans="9:12" x14ac:dyDescent="0.25">
      <c r="I40">
        <f t="shared" si="0"/>
        <v>1.8000000000000009E-2</v>
      </c>
      <c r="J40" s="3">
        <f t="shared" si="1"/>
        <v>0.43371357529656729</v>
      </c>
      <c r="K40" s="3">
        <f t="shared" si="2"/>
        <v>0.82501435315063443</v>
      </c>
      <c r="L40" s="3">
        <f t="shared" si="3"/>
        <v>0.79556133182343092</v>
      </c>
    </row>
    <row r="41" spans="9:12" x14ac:dyDescent="0.25">
      <c r="I41">
        <f t="shared" si="0"/>
        <v>1.900000000000001E-2</v>
      </c>
      <c r="J41" s="3">
        <f t="shared" si="1"/>
        <v>0.44241278305566412</v>
      </c>
      <c r="K41" s="3">
        <f t="shared" si="2"/>
        <v>0.8049886732251057</v>
      </c>
      <c r="L41" s="3">
        <f t="shared" si="3"/>
        <v>0.77219522707758181</v>
      </c>
    </row>
    <row r="42" spans="9:12" x14ac:dyDescent="0.25">
      <c r="I42">
        <f t="shared" si="0"/>
        <v>2.0000000000000011E-2</v>
      </c>
      <c r="J42" s="3">
        <f t="shared" si="1"/>
        <v>0.4507570420877911</v>
      </c>
      <c r="K42" s="3">
        <f t="shared" si="2"/>
        <v>0.78441888697535611</v>
      </c>
      <c r="L42" s="3">
        <f t="shared" si="3"/>
        <v>0.74851243573459736</v>
      </c>
    </row>
    <row r="43" spans="9:12" x14ac:dyDescent="0.25">
      <c r="I43">
        <f t="shared" si="0"/>
        <v>2.1000000000000012E-2</v>
      </c>
      <c r="J43" s="3">
        <f t="shared" si="1"/>
        <v>0.45877507930657663</v>
      </c>
      <c r="K43" s="3">
        <f t="shared" si="2"/>
        <v>0.76340287831752784</v>
      </c>
      <c r="L43" s="3">
        <f t="shared" si="3"/>
        <v>0.72464880551102695</v>
      </c>
    </row>
    <row r="44" spans="9:12" x14ac:dyDescent="0.25">
      <c r="I44">
        <f t="shared" si="0"/>
        <v>2.2000000000000013E-2</v>
      </c>
      <c r="J44" s="3">
        <f t="shared" si="1"/>
        <v>0.46649211485889397</v>
      </c>
      <c r="K44" s="3">
        <f t="shared" si="2"/>
        <v>0.7420347501335558</v>
      </c>
      <c r="L44" s="3">
        <f t="shared" si="3"/>
        <v>0.70072683662352986</v>
      </c>
    </row>
    <row r="45" spans="9:12" x14ac:dyDescent="0.25">
      <c r="I45">
        <f t="shared" si="0"/>
        <v>2.3000000000000013E-2</v>
      </c>
      <c r="J45" s="3">
        <f t="shared" si="1"/>
        <v>0.47393042519674611</v>
      </c>
      <c r="K45" s="3">
        <f t="shared" si="2"/>
        <v>0.72040424752045062</v>
      </c>
      <c r="L45" s="3">
        <f t="shared" si="3"/>
        <v>0.67685594873253752</v>
      </c>
    </row>
    <row r="46" spans="9:12" x14ac:dyDescent="0.25">
      <c r="I46">
        <f t="shared" si="0"/>
        <v>2.4000000000000014E-2</v>
      </c>
      <c r="J46" s="3">
        <f t="shared" si="1"/>
        <v>0.48110979571202767</v>
      </c>
      <c r="K46" s="3">
        <f t="shared" si="2"/>
        <v>0.69859633049660763</v>
      </c>
      <c r="L46" s="3">
        <f t="shared" si="3"/>
        <v>0.65313298090880667</v>
      </c>
    </row>
    <row r="47" spans="9:12" x14ac:dyDescent="0.25">
      <c r="I47">
        <f t="shared" si="0"/>
        <v>2.5000000000000015E-2</v>
      </c>
      <c r="J47" s="3">
        <f t="shared" si="1"/>
        <v>0.48804788821917766</v>
      </c>
      <c r="K47" s="3">
        <f t="shared" si="2"/>
        <v>0.67669087430850028</v>
      </c>
      <c r="L47" s="3">
        <f t="shared" si="3"/>
        <v>0.62964284803953396</v>
      </c>
    </row>
    <row r="48" spans="9:12" x14ac:dyDescent="0.25">
      <c r="I48">
        <f t="shared" si="0"/>
        <v>2.6000000000000016E-2</v>
      </c>
      <c r="J48" s="3">
        <f t="shared" si="1"/>
        <v>0.49476054201476893</v>
      </c>
      <c r="K48" s="3">
        <f t="shared" si="2"/>
        <v>0.65476247807179078</v>
      </c>
      <c r="L48" s="3">
        <f t="shared" si="3"/>
        <v>0.60645929515013597</v>
      </c>
    </row>
    <row r="49" spans="9:12" x14ac:dyDescent="0.25">
      <c r="I49">
        <f t="shared" si="0"/>
        <v>2.7000000000000017E-2</v>
      </c>
      <c r="J49" s="3">
        <f t="shared" si="1"/>
        <v>0.50126202257107844</v>
      </c>
      <c r="K49" s="3">
        <f t="shared" si="2"/>
        <v>0.63288036479885923</v>
      </c>
      <c r="L49" s="3">
        <f t="shared" si="3"/>
        <v>0.58364570544308469</v>
      </c>
    </row>
    <row r="50" spans="9:12" x14ac:dyDescent="0.25">
      <c r="I50">
        <f t="shared" si="0"/>
        <v>2.8000000000000018E-2</v>
      </c>
      <c r="J50" s="3">
        <f t="shared" si="1"/>
        <v>0.50756522854217234</v>
      </c>
      <c r="K50" s="3">
        <f t="shared" si="2"/>
        <v>0.61110835793660367</v>
      </c>
      <c r="L50" s="3">
        <f t="shared" si="3"/>
        <v>0.56125592913528477</v>
      </c>
    </row>
    <row r="51" spans="9:12" x14ac:dyDescent="0.25">
      <c r="I51">
        <f t="shared" si="0"/>
        <v>2.9000000000000019E-2</v>
      </c>
      <c r="J51" s="3">
        <f t="shared" si="1"/>
        <v>0.51368186528489224</v>
      </c>
      <c r="K51" s="3">
        <f t="shared" si="2"/>
        <v>0.58950492138809163</v>
      </c>
      <c r="L51" s="3">
        <f t="shared" si="3"/>
        <v>0.53933510899826698</v>
      </c>
    </row>
    <row r="52" spans="9:12" x14ac:dyDescent="0.25">
      <c r="I52">
        <f t="shared" si="0"/>
        <v>3.000000000000002E-2</v>
      </c>
      <c r="J52" s="3">
        <f t="shared" si="1"/>
        <v>0.51962259125980292</v>
      </c>
      <c r="K52" s="3">
        <f t="shared" si="2"/>
        <v>0.56812325164108746</v>
      </c>
      <c r="L52" s="3">
        <f t="shared" si="3"/>
        <v>0.5179204853610746</v>
      </c>
    </row>
    <row r="53" spans="9:12" x14ac:dyDescent="0.25">
      <c r="I53">
        <f t="shared" si="0"/>
        <v>3.1000000000000021E-2</v>
      </c>
      <c r="J53" s="3">
        <f t="shared" si="1"/>
        <v>0.52539714229826218</v>
      </c>
      <c r="K53" s="3">
        <f t="shared" si="2"/>
        <v>0.54701141209552451</v>
      </c>
      <c r="L53" s="3">
        <f t="shared" si="3"/>
        <v>0.4970421686260732</v>
      </c>
    </row>
    <row r="54" spans="9:12" x14ac:dyDescent="0.25">
      <c r="I54">
        <f t="shared" si="0"/>
        <v>3.2000000000000021E-2</v>
      </c>
      <c r="J54" s="3">
        <f t="shared" si="1"/>
        <v>0.53101443767593248</v>
      </c>
      <c r="K54" s="3">
        <f t="shared" si="2"/>
        <v>0.52621250098854377</v>
      </c>
      <c r="L54" s="3">
        <f t="shared" si="3"/>
        <v>0.47672387139963701</v>
      </c>
    </row>
    <row r="55" spans="9:12" x14ac:dyDescent="0.25">
      <c r="I55">
        <f t="shared" si="0"/>
        <v>3.3000000000000022E-2</v>
      </c>
      <c r="J55" s="3">
        <f t="shared" si="1"/>
        <v>0.53648267113204495</v>
      </c>
      <c r="K55" s="3">
        <f t="shared" si="2"/>
        <v>0.50576484547618095</v>
      </c>
      <c r="L55" s="3">
        <f t="shared" si="3"/>
        <v>0.45698359541540501</v>
      </c>
    </row>
    <row r="56" spans="9:12" x14ac:dyDescent="0.25">
      <c r="I56">
        <f t="shared" si="0"/>
        <v>3.4000000000000023E-2</v>
      </c>
      <c r="J56" s="3">
        <f t="shared" si="1"/>
        <v>0.54180938935462031</v>
      </c>
      <c r="K56" s="3">
        <f t="shared" si="2"/>
        <v>0.48570221545984849</v>
      </c>
      <c r="L56" s="3">
        <f t="shared" si="3"/>
        <v>0.43783427073803377</v>
      </c>
    </row>
    <row r="57" spans="9:12" x14ac:dyDescent="0.25">
      <c r="I57">
        <f t="shared" si="0"/>
        <v>3.5000000000000024E-2</v>
      </c>
      <c r="J57" s="3">
        <f t="shared" si="1"/>
        <v>0.54700155996924171</v>
      </c>
      <c r="K57" s="3">
        <f t="shared" si="2"/>
        <v>0.46605405165689995</v>
      </c>
      <c r="L57" s="3">
        <f t="shared" si="3"/>
        <v>0.41928434644767526</v>
      </c>
    </row>
    <row r="58" spans="9:12" x14ac:dyDescent="0.25">
      <c r="I58">
        <f t="shared" si="0"/>
        <v>3.6000000000000025E-2</v>
      </c>
      <c r="J58" s="3">
        <f t="shared" si="1"/>
        <v>0.55206563068979042</v>
      </c>
      <c r="K58" s="3">
        <f t="shared" si="2"/>
        <v>0.44684570321982064</v>
      </c>
      <c r="L58" s="3">
        <f t="shared" si="3"/>
        <v>0.4013383332527985</v>
      </c>
    </row>
    <row r="59" spans="9:12" x14ac:dyDescent="0.25">
      <c r="I59">
        <f t="shared" si="0"/>
        <v>3.7000000000000026E-2</v>
      </c>
      <c r="J59" s="3">
        <f t="shared" si="1"/>
        <v>0.55700758098936287</v>
      </c>
      <c r="K59" s="3">
        <f t="shared" si="2"/>
        <v>0.42809867091900822</v>
      </c>
      <c r="L59" s="3">
        <f t="shared" si="3"/>
        <v>0.38399729936675697</v>
      </c>
    </row>
    <row r="60" spans="9:12" x14ac:dyDescent="0.25">
      <c r="I60">
        <f t="shared" si="0"/>
        <v>3.8000000000000027E-2</v>
      </c>
      <c r="J60" s="3">
        <f t="shared" si="1"/>
        <v>0.56183296741031929</v>
      </c>
      <c r="K60" s="3">
        <f t="shared" si="2"/>
        <v>0.40983085252953377</v>
      </c>
      <c r="L60" s="3">
        <f t="shared" si="3"/>
        <v>0.36725932159454755</v>
      </c>
    </row>
    <row r="61" spans="9:12" x14ac:dyDescent="0.25">
      <c r="I61">
        <f t="shared" si="0"/>
        <v>3.9000000000000028E-2</v>
      </c>
      <c r="J61" s="3">
        <f t="shared" si="1"/>
        <v>0.56654696344037503</v>
      </c>
      <c r="K61" s="3">
        <f t="shared" si="2"/>
        <v>0.39205678761170976</v>
      </c>
      <c r="L61" s="3">
        <f t="shared" si="3"/>
        <v>0.35111989397603083</v>
      </c>
    </row>
    <row r="62" spans="9:12" x14ac:dyDescent="0.25">
      <c r="I62">
        <f t="shared" si="0"/>
        <v>4.0000000000000029E-2</v>
      </c>
      <c r="J62" s="3">
        <f t="shared" si="1"/>
        <v>0.57115439472661356</v>
      </c>
      <c r="K62" s="3">
        <f t="shared" si="2"/>
        <v>0.37478789935680773</v>
      </c>
      <c r="L62" s="3">
        <f t="shared" si="3"/>
        <v>0.33557229657151183</v>
      </c>
    </row>
    <row r="63" spans="9:12" x14ac:dyDescent="0.25">
      <c r="I63">
        <f t="shared" si="0"/>
        <v>4.1000000000000029E-2</v>
      </c>
      <c r="J63" s="3">
        <f t="shared" si="1"/>
        <v>0.57565977027336557</v>
      </c>
      <c r="K63" s="3">
        <f t="shared" si="2"/>
        <v>0.35803273159018617</v>
      </c>
      <c r="L63" s="3">
        <f t="shared" si="3"/>
        <v>0.32060792709518138</v>
      </c>
    </row>
    <row r="64" spans="9:12" x14ac:dyDescent="0.25">
      <c r="I64">
        <f t="shared" si="0"/>
        <v>4.200000000000003E-2</v>
      </c>
      <c r="J64" s="3">
        <f t="shared" si="1"/>
        <v>0.58006731016705837</v>
      </c>
      <c r="K64" s="3">
        <f t="shared" si="2"/>
        <v>0.34179717939094262</v>
      </c>
      <c r="L64" s="3">
        <f t="shared" si="3"/>
        <v>0.30621659813266483</v>
      </c>
    </row>
    <row r="65" spans="9:12" x14ac:dyDescent="0.25">
      <c r="I65">
        <f t="shared" si="0"/>
        <v>4.3000000000000031E-2</v>
      </c>
      <c r="J65" s="3">
        <f t="shared" si="1"/>
        <v>0.58438097028668357</v>
      </c>
      <c r="K65" s="3">
        <f t="shared" si="2"/>
        <v>0.3260847121059865</v>
      </c>
      <c r="L65" s="3">
        <f t="shared" si="3"/>
        <v>0.29238680264515388</v>
      </c>
    </row>
    <row r="66" spans="9:12" x14ac:dyDescent="0.25">
      <c r="I66">
        <f t="shared" si="0"/>
        <v>4.4000000000000032E-2</v>
      </c>
      <c r="J66" s="3">
        <f t="shared" si="1"/>
        <v>0.58860446438886771</v>
      </c>
      <c r="K66" s="3">
        <f t="shared" si="2"/>
        <v>0.3108965878124284</v>
      </c>
      <c r="L66" s="3">
        <f t="shared" si="3"/>
        <v>0.27910595038285518</v>
      </c>
    </row>
    <row r="67" spans="9:12" x14ac:dyDescent="0.25">
      <c r="I67">
        <f t="shared" si="0"/>
        <v>4.5000000000000033E-2</v>
      </c>
      <c r="J67" s="3">
        <f t="shared" si="1"/>
        <v>0.59274128389874936</v>
      </c>
      <c r="K67" s="3">
        <f t="shared" si="2"/>
        <v>0.29623205852023393</v>
      </c>
      <c r="L67" s="3">
        <f t="shared" si="3"/>
        <v>0.26636057771943783</v>
      </c>
    </row>
    <row r="68" spans="9:12" x14ac:dyDescent="0.25">
      <c r="I68">
        <f t="shared" si="0"/>
        <v>4.6000000000000034E-2</v>
      </c>
      <c r="J68" s="3">
        <f t="shared" si="1"/>
        <v>0.59679471568976716</v>
      </c>
      <c r="K68" s="3">
        <f t="shared" si="2"/>
        <v>0.28208856561148454</v>
      </c>
      <c r="L68" s="3">
        <f t="shared" si="3"/>
        <v>0.25413653328755897</v>
      </c>
    </row>
    <row r="69" spans="9:12" x14ac:dyDescent="0.25">
      <c r="I69">
        <f t="shared" si="0"/>
        <v>4.7000000000000035E-2</v>
      </c>
      <c r="J69" s="3">
        <f t="shared" si="1"/>
        <v>0.60076785809520972</v>
      </c>
      <c r="K69" s="3">
        <f t="shared" si="2"/>
        <v>0.26846192518724532</v>
      </c>
      <c r="L69" s="3">
        <f t="shared" si="3"/>
        <v>0.24241914165193162</v>
      </c>
    </row>
    <row r="70" spans="9:12" x14ac:dyDescent="0.25">
      <c r="I70">
        <f t="shared" si="0"/>
        <v>4.8000000000000036E-2</v>
      </c>
      <c r="J70" s="3">
        <f t="shared" si="1"/>
        <v>0.60466363536059409</v>
      </c>
      <c r="K70" s="3">
        <f t="shared" si="2"/>
        <v>0.25534650314136742</v>
      </c>
      <c r="L70" s="3">
        <f t="shared" si="3"/>
        <v>0.23119334710685119</v>
      </c>
    </row>
    <row r="71" spans="9:12" x14ac:dyDescent="0.25">
      <c r="I71">
        <f t="shared" si="0"/>
        <v>4.9000000000000037E-2</v>
      </c>
      <c r="J71" s="3">
        <f t="shared" si="1"/>
        <v>0.60848481071743477</v>
      </c>
      <c r="K71" s="3">
        <f t="shared" si="2"/>
        <v>0.24273537990576527</v>
      </c>
      <c r="L71" s="3">
        <f t="shared" si="3"/>
        <v>0.22044383953439126</v>
      </c>
    </row>
    <row r="72" spans="9:12" x14ac:dyDescent="0.25">
      <c r="I72">
        <f t="shared" si="0"/>
        <v>5.0000000000000037E-2</v>
      </c>
      <c r="J72" s="3">
        <f t="shared" si="1"/>
        <v>0.61223399823485269</v>
      </c>
      <c r="K72" s="3">
        <f t="shared" si="2"/>
        <v>0.230620504916492</v>
      </c>
      <c r="L72" s="3">
        <f t="shared" si="3"/>
        <v>0.2101551641108583</v>
      </c>
    </row>
    <row r="73" spans="9:12" x14ac:dyDescent="0.25">
      <c r="I73">
        <f t="shared" si="0"/>
        <v>5.1000000000000038E-2</v>
      </c>
      <c r="J73" s="3">
        <f t="shared" si="1"/>
        <v>0.61591367358499194</v>
      </c>
      <c r="K73" s="3">
        <f t="shared" si="2"/>
        <v>0.2189928409368857</v>
      </c>
      <c r="L73" s="3">
        <f t="shared" si="3"/>
        <v>0.20031181650498744</v>
      </c>
    </row>
    <row r="74" spans="9:12" x14ac:dyDescent="0.25">
      <c r="I74">
        <f t="shared" si="0"/>
        <v>5.2000000000000039E-2</v>
      </c>
      <c r="J74" s="3">
        <f t="shared" si="1"/>
        <v>0.61952618384075131</v>
      </c>
      <c r="K74" s="3">
        <f t="shared" si="2"/>
        <v>0.20784249844532707</v>
      </c>
      <c r="L74" s="3">
        <f t="shared" si="3"/>
        <v>0.19089832507345711</v>
      </c>
    </row>
    <row r="75" spans="9:12" x14ac:dyDescent="0.25">
      <c r="I75">
        <f t="shared" si="0"/>
        <v>5.300000000000004E-2</v>
      </c>
      <c r="J75" s="3">
        <f t="shared" si="1"/>
        <v>0.62307375640941098</v>
      </c>
      <c r="K75" s="3">
        <f t="shared" si="2"/>
        <v>0.19715886035277722</v>
      </c>
      <c r="L75" s="3">
        <f t="shared" si="3"/>
        <v>0.18189932142852502</v>
      </c>
    </row>
    <row r="76" spans="9:12" x14ac:dyDescent="0.25">
      <c r="I76">
        <f t="shared" si="0"/>
        <v>5.4000000000000041E-2</v>
      </c>
      <c r="J76" s="3">
        <f t="shared" si="1"/>
        <v>0.62655850719293604</v>
      </c>
      <c r="K76" s="3">
        <f t="shared" si="2"/>
        <v>0.18693069736100593</v>
      </c>
      <c r="L76" s="3">
        <f t="shared" si="3"/>
        <v>0.17329960062968644</v>
      </c>
    </row>
    <row r="77" spans="9:12" x14ac:dyDescent="0.25">
      <c r="I77">
        <f t="shared" si="0"/>
        <v>5.5000000000000042E-2</v>
      </c>
      <c r="J77" s="3">
        <f t="shared" si="1"/>
        <v>0.62998244805471282</v>
      </c>
      <c r="K77" s="3">
        <f t="shared" si="2"/>
        <v>0.17714627430785268</v>
      </c>
      <c r="L77" s="3">
        <f t="shared" si="3"/>
        <v>0.16508417213648913</v>
      </c>
    </row>
    <row r="78" spans="9:12" x14ac:dyDescent="0.25">
      <c r="I78">
        <f t="shared" si="0"/>
        <v>5.6000000000000043E-2</v>
      </c>
      <c r="J78" s="3">
        <f t="shared" si="1"/>
        <v>0.63334749366297505</v>
      </c>
      <c r="K78" s="3">
        <f t="shared" si="2"/>
        <v>0.16779344787240039</v>
      </c>
      <c r="L78" s="3">
        <f t="shared" si="3"/>
        <v>0.15723830255299709</v>
      </c>
    </row>
    <row r="79" spans="9:12" x14ac:dyDescent="0.25">
      <c r="I79">
        <f t="shared" si="0"/>
        <v>5.7000000000000044E-2</v>
      </c>
      <c r="J79" s="3">
        <f t="shared" si="1"/>
        <v>0.63665546777295146</v>
      </c>
      <c r="K79" s="3">
        <f t="shared" si="2"/>
        <v>0.15885975603182204</v>
      </c>
      <c r="L79" s="3">
        <f t="shared" si="3"/>
        <v>0.14974755109586113</v>
      </c>
    </row>
    <row r="80" spans="9:12" x14ac:dyDescent="0.25">
      <c r="I80">
        <f t="shared" si="0"/>
        <v>5.8000000000000045E-2</v>
      </c>
      <c r="J80" s="3">
        <f t="shared" si="1"/>
        <v>0.63990810900262107</v>
      </c>
      <c r="K80" s="3">
        <f t="shared" si="2"/>
        <v>0.15033249967397835</v>
      </c>
      <c r="L80" s="3">
        <f t="shared" si="3"/>
        <v>0.14259779862720523</v>
      </c>
    </row>
    <row r="81" spans="9:12" x14ac:dyDescent="0.25">
      <c r="I81">
        <f t="shared" si="0"/>
        <v>5.9000000000000045E-2</v>
      </c>
      <c r="J81" s="3">
        <f t="shared" si="1"/>
        <v>0.6431070761507669</v>
      </c>
      <c r="K81" s="3">
        <f t="shared" si="2"/>
        <v>0.14219881677660642</v>
      </c>
      <c r="L81" s="3">
        <f t="shared" si="3"/>
        <v>0.135775271010243</v>
      </c>
    </row>
    <row r="82" spans="9:12" x14ac:dyDescent="0.25">
      <c r="I82">
        <f t="shared" si="0"/>
        <v>6.0000000000000046E-2</v>
      </c>
      <c r="J82" s="3">
        <f t="shared" si="1"/>
        <v>0.64625395310059475</v>
      </c>
      <c r="K82" s="3">
        <f t="shared" si="2"/>
        <v>0.13444574956595692</v>
      </c>
      <c r="L82" s="3">
        <f t="shared" si="3"/>
        <v>0.12926655746937463</v>
      </c>
    </row>
    <row r="83" spans="9:12" x14ac:dyDescent="0.25">
      <c r="I83">
        <f t="shared" si="0"/>
        <v>6.1000000000000047E-2</v>
      </c>
      <c r="J83" s="3">
        <f t="shared" si="1"/>
        <v>0.64935025334745178</v>
      </c>
      <c r="K83" s="3">
        <f t="shared" si="2"/>
        <v>0.12706030506581953</v>
      </c>
      <c r="L83" s="3">
        <f t="shared" si="3"/>
        <v>0.12305862456698159</v>
      </c>
    </row>
    <row r="84" spans="9:12" x14ac:dyDescent="0.25">
      <c r="I84">
        <f t="shared" si="0"/>
        <v>6.2000000000000048E-2</v>
      </c>
      <c r="J84" s="3">
        <f t="shared" si="1"/>
        <v>0.65239742418504154</v>
      </c>
      <c r="K84" s="3">
        <f t="shared" si="2"/>
        <v>0.12002950944265293</v>
      </c>
      <c r="L84" s="3">
        <f t="shared" si="3"/>
        <v>0.11713882634582408</v>
      </c>
    </row>
    <row r="85" spans="9:12" x14ac:dyDescent="0.25">
      <c r="I85">
        <f t="shared" si="0"/>
        <v>6.3000000000000042E-2</v>
      </c>
      <c r="J85" s="3">
        <f t="shared" si="1"/>
        <v>0.65539685058087627</v>
      </c>
      <c r="K85" s="3">
        <f t="shared" si="2"/>
        <v>0.113340456544609</v>
      </c>
      <c r="L85" s="3">
        <f t="shared" si="3"/>
        <v>0.11149491112847566</v>
      </c>
    </row>
    <row r="86" spans="9:12" x14ac:dyDescent="0.25">
      <c r="I86">
        <f t="shared" si="0"/>
        <v>6.4000000000000043E-2</v>
      </c>
      <c r="J86" s="3">
        <f t="shared" si="1"/>
        <v>0.6583498587685126</v>
      </c>
      <c r="K86" s="3">
        <f t="shared" si="2"/>
        <v>0.10698035102211308</v>
      </c>
      <c r="L86" s="3">
        <f t="shared" si="3"/>
        <v>0.10611502541304875</v>
      </c>
    </row>
    <row r="87" spans="9:12" x14ac:dyDescent="0.25">
      <c r="I87">
        <f t="shared" si="0"/>
        <v>6.5000000000000044E-2</v>
      </c>
      <c r="J87" s="3">
        <f t="shared" si="1"/>
        <v>0.66125771958128787</v>
      </c>
      <c r="K87" s="3">
        <f t="shared" si="2"/>
        <v>0.10093654640578807</v>
      </c>
      <c r="L87" s="3">
        <f t="shared" si="3"/>
        <v>0.10098771525727182</v>
      </c>
    </row>
    <row r="88" spans="9:12" x14ac:dyDescent="0.25">
      <c r="I88">
        <f t="shared" ref="I88:I114" si="4">I87+0.001</f>
        <v>6.6000000000000045E-2</v>
      </c>
      <c r="J88" s="3">
        <f t="shared" ref="J88:J114" si="5">NORMSDIST(NORMSINV(I88)+J$19)</f>
        <v>0.66412165154977021</v>
      </c>
      <c r="K88" s="3">
        <f t="shared" ref="K88:K114" si="6">_xlfn.BINOM.DIST(J$16,J$15,I88,1)</f>
        <v>9.5196578504259124E-2</v>
      </c>
      <c r="L88" s="3">
        <f t="shared" ref="L88:L114" si="7">_xlfn.BINOM.DIST(J$18,J$17,J88,1)</f>
        <v>9.6101925500305829E-2</v>
      </c>
    </row>
    <row r="89" spans="9:12" x14ac:dyDescent="0.25">
      <c r="I89">
        <f t="shared" si="4"/>
        <v>6.7000000000000046E-2</v>
      </c>
      <c r="J89" s="3">
        <f t="shared" si="5"/>
        <v>0.66694282378293268</v>
      </c>
      <c r="K89" s="3">
        <f t="shared" si="6"/>
        <v>8.974819447010611E-2</v>
      </c>
      <c r="L89" s="3">
        <f t="shared" si="7"/>
        <v>9.1446997133163371E-2</v>
      </c>
    </row>
    <row r="90" spans="9:12" x14ac:dyDescent="0.25">
      <c r="I90">
        <f t="shared" si="4"/>
        <v>6.8000000000000047E-2</v>
      </c>
      <c r="J90" s="3">
        <f t="shared" si="5"/>
        <v>0.66972235865108987</v>
      </c>
      <c r="K90" s="3">
        <f t="shared" si="6"/>
        <v>8.4579377867208552E-2</v>
      </c>
      <c r="L90" s="3">
        <f t="shared" si="7"/>
        <v>8.7012663093887554E-2</v>
      </c>
    </row>
    <row r="91" spans="9:12" x14ac:dyDescent="0.25">
      <c r="I91">
        <f t="shared" si="4"/>
        <v>6.9000000000000047E-2</v>
      </c>
      <c r="J91" s="3">
        <f t="shared" si="5"/>
        <v>0.67246133428689858</v>
      </c>
      <c r="K91" s="3">
        <f t="shared" si="6"/>
        <v>7.9678370057213649E-2</v>
      </c>
      <c r="L91" s="3">
        <f t="shared" si="7"/>
        <v>8.2789042732380788E-2</v>
      </c>
    </row>
    <row r="92" spans="9:12" x14ac:dyDescent="0.25">
      <c r="I92">
        <f t="shared" si="4"/>
        <v>7.0000000000000048E-2</v>
      </c>
      <c r="J92" s="3">
        <f t="shared" si="5"/>
        <v>0.67516078691916592</v>
      </c>
      <c r="K92" s="3">
        <f t="shared" si="6"/>
        <v>7.5033688207063118E-2</v>
      </c>
      <c r="L92" s="3">
        <f t="shared" si="7"/>
        <v>7.8766635161680587E-2</v>
      </c>
    </row>
    <row r="93" spans="9:12" x14ac:dyDescent="0.25">
      <c r="I93">
        <f t="shared" si="4"/>
        <v>7.1000000000000049E-2</v>
      </c>
      <c r="J93" s="3">
        <f t="shared" si="5"/>
        <v>0.67782171305282501</v>
      </c>
      <c r="K93" s="3">
        <f t="shared" si="6"/>
        <v>7.0634140203608101E-2</v>
      </c>
      <c r="L93" s="3">
        <f t="shared" si="7"/>
        <v>7.493631168723211E-2</v>
      </c>
    </row>
    <row r="94" spans="9:12" x14ac:dyDescent="0.25">
      <c r="I94">
        <f t="shared" si="4"/>
        <v>7.200000000000005E-2</v>
      </c>
      <c r="J94" s="3">
        <f t="shared" si="5"/>
        <v>0.68044507150719968</v>
      </c>
      <c r="K94" s="3">
        <f t="shared" si="6"/>
        <v>6.6468836745488646E-2</v>
      </c>
      <c r="L94" s="3">
        <f t="shared" si="7"/>
        <v>7.1289307483072273E-2</v>
      </c>
    </row>
    <row r="95" spans="9:12" x14ac:dyDescent="0.25">
      <c r="I95">
        <f t="shared" si="4"/>
        <v>7.3000000000000051E-2</v>
      </c>
      <c r="J95" s="3">
        <f t="shared" si="5"/>
        <v>0.68303178532357411</v>
      </c>
      <c r="K95" s="3">
        <f t="shared" si="6"/>
        <v>6.2527200866768787E-2</v>
      </c>
      <c r="L95" s="3">
        <f t="shared" si="7"/>
        <v>6.7817212663536158E-2</v>
      </c>
    </row>
    <row r="96" spans="9:12" x14ac:dyDescent="0.25">
      <c r="I96">
        <f t="shared" si="4"/>
        <v>7.4000000000000052E-2</v>
      </c>
      <c r="J96" s="3">
        <f t="shared" si="5"/>
        <v>0.68558274355208737</v>
      </c>
      <c r="K96" s="3">
        <f t="shared" si="6"/>
        <v>5.8798975131410802E-2</v>
      </c>
      <c r="L96" s="3">
        <f t="shared" si="7"/>
        <v>6.4511962880948057E-2</v>
      </c>
    </row>
    <row r="97" spans="9:12" x14ac:dyDescent="0.25">
      <c r="I97">
        <f t="shared" si="4"/>
        <v>7.5000000000000053E-2</v>
      </c>
      <c r="J97" s="3">
        <f t="shared" si="5"/>
        <v>0.68809880292707992</v>
      </c>
      <c r="K97" s="3">
        <f t="shared" si="6"/>
        <v>5.5274226722630125E-2</v>
      </c>
      <c r="L97" s="3">
        <f t="shared" si="7"/>
        <v>6.1365829563511345E-2</v>
      </c>
    </row>
    <row r="98" spans="9:12" x14ac:dyDescent="0.25">
      <c r="I98">
        <f t="shared" si="4"/>
        <v>7.6000000000000054E-2</v>
      </c>
      <c r="J98" s="3">
        <f t="shared" si="5"/>
        <v>0.69058078943923029</v>
      </c>
      <c r="K98" s="3">
        <f t="shared" si="6"/>
        <v>5.194335063655324E-2</v>
      </c>
      <c r="L98" s="3">
        <f t="shared" si="7"/>
        <v>5.8371409893094833E-2</v>
      </c>
    </row>
    <row r="99" spans="9:12" x14ac:dyDescent="0.25">
      <c r="I99">
        <f t="shared" si="4"/>
        <v>7.7000000000000055E-2</v>
      </c>
      <c r="J99" s="3">
        <f t="shared" si="5"/>
        <v>0.69302949981207118</v>
      </c>
      <c r="K99" s="3">
        <f t="shared" si="6"/>
        <v>4.8797071175473883E-2</v>
      </c>
      <c r="L99" s="3">
        <f t="shared" si="7"/>
        <v>5.5521616609702194E-2</v>
      </c>
    </row>
    <row r="100" spans="9:12" x14ac:dyDescent="0.25">
      <c r="I100">
        <f t="shared" si="4"/>
        <v>7.8000000000000055E-2</v>
      </c>
      <c r="J100" s="3">
        <f t="shared" si="5"/>
        <v>0.69544570288986662</v>
      </c>
      <c r="K100" s="3">
        <f t="shared" si="6"/>
        <v>4.5826441922394524E-2</v>
      </c>
      <c r="L100" s="3">
        <f t="shared" si="7"/>
        <v>5.2809667717828329E-2</v>
      </c>
    </row>
    <row r="101" spans="9:12" x14ac:dyDescent="0.25">
      <c r="I101">
        <f t="shared" si="4"/>
        <v>7.9000000000000056E-2</v>
      </c>
      <c r="J101" s="3">
        <f t="shared" si="5"/>
        <v>0.69783014094319118</v>
      </c>
      <c r="K101" s="3">
        <f t="shared" si="6"/>
        <v>4.3022844365490531E-2</v>
      </c>
      <c r="L101" s="3">
        <f t="shared" si="7"/>
        <v>5.0229076159701999E-2</v>
      </c>
    </row>
    <row r="102" spans="9:12" x14ac:dyDescent="0.25">
      <c r="I102">
        <f t="shared" si="4"/>
        <v>8.0000000000000057E-2</v>
      </c>
      <c r="J102" s="3">
        <f t="shared" si="5"/>
        <v>0.70018353089807139</v>
      </c>
      <c r="K102" s="3">
        <f t="shared" si="6"/>
        <v>4.0377985328660479E-2</v>
      </c>
      <c r="L102" s="3">
        <f t="shared" si="7"/>
        <v>4.7773639511232133E-2</v>
      </c>
    </row>
    <row r="103" spans="9:12" x14ac:dyDescent="0.25">
      <c r="I103">
        <f t="shared" si="4"/>
        <v>8.1000000000000058E-2</v>
      </c>
      <c r="J103" s="3">
        <f t="shared" si="5"/>
        <v>0.70250656549403523</v>
      </c>
      <c r="K103" s="3">
        <f t="shared" si="6"/>
        <v>3.7883893352441196E-2</v>
      </c>
      <c r="L103" s="3">
        <f t="shared" si="7"/>
        <v>4.5437429748411785E-2</v>
      </c>
    </row>
    <row r="104" spans="9:12" x14ac:dyDescent="0.25">
      <c r="I104">
        <f t="shared" si="4"/>
        <v>8.2000000000000059E-2</v>
      </c>
      <c r="J104" s="3">
        <f t="shared" si="5"/>
        <v>0.7047999143759891</v>
      </c>
      <c r="K104" s="3">
        <f t="shared" si="6"/>
        <v>3.5532914158273705E-2</v>
      </c>
      <c r="L104" s="3">
        <f t="shared" si="7"/>
        <v>4.3214783124740593E-2</v>
      </c>
    </row>
    <row r="105" spans="9:12" x14ac:dyDescent="0.25">
      <c r="I105">
        <f t="shared" si="4"/>
        <v>8.300000000000006E-2</v>
      </c>
      <c r="J105" s="3">
        <f t="shared" si="5"/>
        <v>0.70706422512445855</v>
      </c>
      <c r="K105" s="3">
        <f t="shared" si="6"/>
        <v>3.3317705318415221E-2</v>
      </c>
      <c r="L105" s="3">
        <f t="shared" si="7"/>
        <v>4.1100290193857456E-2</v>
      </c>
    </row>
    <row r="106" spans="9:12" x14ac:dyDescent="0.25">
      <c r="I106">
        <f t="shared" si="4"/>
        <v>8.4000000000000061E-2</v>
      </c>
      <c r="J106" s="3">
        <f t="shared" si="5"/>
        <v>0.70930012422834643</v>
      </c>
      <c r="K106" s="3">
        <f t="shared" si="6"/>
        <v>3.1231230243681591E-2</v>
      </c>
      <c r="L106" s="3">
        <f t="shared" si="7"/>
        <v>3.9088786005978808E-2</v>
      </c>
    </row>
    <row r="107" spans="9:12" x14ac:dyDescent="0.25">
      <c r="I107">
        <f t="shared" si="4"/>
        <v>8.5000000000000062E-2</v>
      </c>
      <c r="J107" s="3">
        <f t="shared" si="5"/>
        <v>0.71150821800405717</v>
      </c>
      <c r="K107" s="3">
        <f t="shared" si="6"/>
        <v>2.9266751591687096E-2</v>
      </c>
      <c r="L107" s="3">
        <f t="shared" si="7"/>
        <v>3.7175340501760634E-2</v>
      </c>
    </row>
    <row r="108" spans="9:12" x14ac:dyDescent="0.25">
      <c r="I108">
        <f t="shared" si="4"/>
        <v>8.6000000000000063E-2</v>
      </c>
      <c r="J108" s="3">
        <f t="shared" si="5"/>
        <v>0.71368909346452003</v>
      </c>
      <c r="K108" s="3">
        <f t="shared" si="6"/>
        <v>2.7417824189289904E-2</v>
      </c>
      <c r="L108" s="3">
        <f t="shared" si="7"/>
        <v>3.5355249122854704E-2</v>
      </c>
    </row>
    <row r="109" spans="9:12" x14ac:dyDescent="0.25">
      <c r="I109">
        <f t="shared" si="4"/>
        <v>8.7000000000000063E-2</v>
      </c>
      <c r="J109" s="3">
        <f t="shared" si="5"/>
        <v>0.71584331914138966</v>
      </c>
      <c r="K109" s="3">
        <f t="shared" si="6"/>
        <v>2.5678287554554216E-2</v>
      </c>
      <c r="L109" s="3">
        <f t="shared" si="7"/>
        <v>3.3624023654575799E-2</v>
      </c>
    </row>
    <row r="110" spans="9:12" x14ac:dyDescent="0.25">
      <c r="I110">
        <f t="shared" si="4"/>
        <v>8.8000000000000064E-2</v>
      </c>
      <c r="J110" s="3">
        <f t="shared" si="5"/>
        <v>0.7179714458634362</v>
      </c>
      <c r="K110" s="3">
        <f t="shared" si="6"/>
        <v>2.4042258095676648E-2</v>
      </c>
      <c r="L110" s="3">
        <f t="shared" si="7"/>
        <v>3.1977383312754237E-2</v>
      </c>
    </row>
    <row r="111" spans="9:12" x14ac:dyDescent="0.25">
      <c r="I111">
        <f t="shared" si="4"/>
        <v>8.9000000000000065E-2</v>
      </c>
      <c r="J111" s="3">
        <f t="shared" si="5"/>
        <v>0.72007400749392947</v>
      </c>
      <c r="K111" s="3">
        <f t="shared" si="6"/>
        <v>2.2504121056983423E-2</v>
      </c>
      <c r="L111" s="3">
        <f t="shared" si="7"/>
        <v>3.0411246083886078E-2</v>
      </c>
    </row>
    <row r="112" spans="9:12" x14ac:dyDescent="0.25">
      <c r="I112">
        <f t="shared" si="4"/>
        <v>9.0000000000000066E-2</v>
      </c>
      <c r="J112" s="3">
        <f t="shared" si="5"/>
        <v>0.72215152162959861</v>
      </c>
      <c r="K112" s="3">
        <f t="shared" si="6"/>
        <v>2.1058522275257733E-2</v>
      </c>
      <c r="L112" s="3">
        <f t="shared" si="7"/>
        <v>2.8921720325146935E-2</v>
      </c>
    </row>
    <row r="113" spans="9:12" x14ac:dyDescent="0.25">
      <c r="I113">
        <f t="shared" si="4"/>
        <v>9.1000000000000067E-2</v>
      </c>
      <c r="J113" s="3">
        <f t="shared" si="5"/>
        <v>0.7242044902635647</v>
      </c>
      <c r="K113" s="3">
        <f t="shared" si="6"/>
        <v>1.9700359803293519E-2</v>
      </c>
      <c r="L113" s="3">
        <f t="shared" si="7"/>
        <v>2.7505096628595342E-2</v>
      </c>
    </row>
    <row r="114" spans="9:12" x14ac:dyDescent="0.25">
      <c r="I114">
        <f t="shared" si="4"/>
        <v>9.2000000000000068E-2</v>
      </c>
      <c r="J114" s="3">
        <f t="shared" si="5"/>
        <v>0.72623340041447726</v>
      </c>
      <c r="K114" s="3">
        <f t="shared" si="6"/>
        <v>1.842477545166096E-2</v>
      </c>
      <c r="L114" s="3">
        <f t="shared" si="7"/>
        <v>2.6157839951960131E-2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selection activeCell="A5" sqref="A5"/>
    </sheetView>
  </sheetViews>
  <sheetFormatPr defaultRowHeight="15" x14ac:dyDescent="0.25"/>
  <cols>
    <col min="9" max="9" width="15.5703125" customWidth="1"/>
  </cols>
  <sheetData>
    <row r="1" spans="1:11" x14ac:dyDescent="0.25">
      <c r="A1" t="s">
        <v>0</v>
      </c>
      <c r="I1" t="s">
        <v>37</v>
      </c>
    </row>
    <row r="2" spans="1:11" x14ac:dyDescent="0.25">
      <c r="A2" t="s">
        <v>1</v>
      </c>
      <c r="I2" s="10" t="s">
        <v>31</v>
      </c>
      <c r="J2" s="11">
        <v>20</v>
      </c>
      <c r="K2" t="s">
        <v>48</v>
      </c>
    </row>
    <row r="3" spans="1:11" x14ac:dyDescent="0.25">
      <c r="A3" t="s">
        <v>23</v>
      </c>
      <c r="I3" s="12" t="s">
        <v>20</v>
      </c>
      <c r="J3" s="13">
        <v>3</v>
      </c>
    </row>
    <row r="4" spans="1:11" x14ac:dyDescent="0.25">
      <c r="A4" t="s">
        <v>53</v>
      </c>
      <c r="I4" t="s">
        <v>2</v>
      </c>
      <c r="J4" s="9">
        <f>2*(J3+1)/(2*(J3+1)+2*(J2-J3)*_xlfn.F.INV((1-B6),2*(J2-J3),2*(J3+1)))</f>
        <v>7.1353884308618221E-2</v>
      </c>
      <c r="K4" t="s">
        <v>38</v>
      </c>
    </row>
    <row r="5" spans="1:11" x14ac:dyDescent="0.25">
      <c r="A5" t="s">
        <v>2</v>
      </c>
      <c r="B5" s="5">
        <v>7.1400000000000005E-2</v>
      </c>
      <c r="C5" t="s">
        <v>5</v>
      </c>
      <c r="I5" t="s">
        <v>6</v>
      </c>
      <c r="J5" s="9">
        <f>2*(J3+1)/((2*(J3+1)+2*(J2-J3)*_xlfn.F.INV(B8,2*(J2-J3),2*(J3+1))))</f>
        <v>0.30418681140747877</v>
      </c>
      <c r="K5" t="s">
        <v>39</v>
      </c>
    </row>
    <row r="6" spans="1:11" x14ac:dyDescent="0.25">
      <c r="A6" t="s">
        <v>3</v>
      </c>
      <c r="B6" s="5">
        <v>0.05</v>
      </c>
      <c r="C6" t="s">
        <v>4</v>
      </c>
      <c r="I6" t="s">
        <v>49</v>
      </c>
    </row>
    <row r="7" spans="1:11" x14ac:dyDescent="0.25">
      <c r="A7" t="s">
        <v>6</v>
      </c>
      <c r="B7" s="5">
        <v>0.30420000000000003</v>
      </c>
      <c r="I7" t="s">
        <v>40</v>
      </c>
      <c r="J7" s="9">
        <f>_xlfn.BINOM.DIST(J3,J2,J4,1)</f>
        <v>0.95</v>
      </c>
    </row>
    <row r="8" spans="1:11" x14ac:dyDescent="0.25">
      <c r="A8" t="s">
        <v>7</v>
      </c>
      <c r="B8" s="5">
        <v>0.1</v>
      </c>
      <c r="C8" t="s">
        <v>8</v>
      </c>
      <c r="I8" t="s">
        <v>41</v>
      </c>
      <c r="J8" s="9">
        <f>_xlfn.BINOM.DIST(J3,J2,J5,1)</f>
        <v>9.9999999999999895E-2</v>
      </c>
    </row>
    <row r="9" spans="1:11" x14ac:dyDescent="0.25">
      <c r="A9" t="s">
        <v>11</v>
      </c>
      <c r="B9" s="5">
        <v>1</v>
      </c>
      <c r="C9" t="s">
        <v>12</v>
      </c>
    </row>
    <row r="10" spans="1:11" x14ac:dyDescent="0.25">
      <c r="A10" t="s">
        <v>9</v>
      </c>
      <c r="B10" s="3">
        <f>NORMSINV(1-B5)</f>
        <v>1.4654433409948722</v>
      </c>
      <c r="I10" t="s">
        <v>27</v>
      </c>
    </row>
    <row r="11" spans="1:11" x14ac:dyDescent="0.25">
      <c r="A11" t="s">
        <v>10</v>
      </c>
      <c r="B11" s="3">
        <f>ABS(NORMSINV(B7))</f>
        <v>0.51235868560352049</v>
      </c>
      <c r="I11" t="s">
        <v>28</v>
      </c>
    </row>
    <row r="12" spans="1:11" x14ac:dyDescent="0.25">
      <c r="A12" t="s">
        <v>13</v>
      </c>
      <c r="B12" s="3">
        <f>B10-B9</f>
        <v>0.46544334099487217</v>
      </c>
      <c r="I12" t="s">
        <v>29</v>
      </c>
    </row>
    <row r="13" spans="1:11" x14ac:dyDescent="0.25">
      <c r="A13" t="s">
        <v>14</v>
      </c>
      <c r="B13" s="3">
        <f>B11-B9</f>
        <v>-0.48764131439647951</v>
      </c>
      <c r="I13" t="s">
        <v>51</v>
      </c>
    </row>
    <row r="14" spans="1:11" x14ac:dyDescent="0.25">
      <c r="A14" t="s">
        <v>15</v>
      </c>
      <c r="B14" s="3">
        <f>NORMSDIST(-B12)</f>
        <v>0.32080700140383311</v>
      </c>
      <c r="C14" s="8" t="s">
        <v>25</v>
      </c>
      <c r="I14" t="s">
        <v>30</v>
      </c>
    </row>
    <row r="15" spans="1:11" x14ac:dyDescent="0.25">
      <c r="A15" t="s">
        <v>16</v>
      </c>
      <c r="B15" s="3">
        <f>NORMSDIST(-B13)</f>
        <v>0.6870980367688565</v>
      </c>
      <c r="C15" s="8" t="s">
        <v>26</v>
      </c>
      <c r="I15" s="10" t="s">
        <v>31</v>
      </c>
      <c r="J15" s="11">
        <v>20</v>
      </c>
      <c r="K15" t="s">
        <v>46</v>
      </c>
    </row>
    <row r="16" spans="1:11" x14ac:dyDescent="0.25">
      <c r="A16" s="1" t="s">
        <v>17</v>
      </c>
      <c r="B16" s="4">
        <f>B15/B14</f>
        <v>2.1417800539332208</v>
      </c>
      <c r="C16" s="1" t="s">
        <v>18</v>
      </c>
      <c r="D16" s="1"/>
      <c r="E16" s="1"/>
      <c r="I16" s="12" t="s">
        <v>36</v>
      </c>
      <c r="J16" s="13">
        <v>3</v>
      </c>
    </row>
    <row r="17" spans="1:12" x14ac:dyDescent="0.25">
      <c r="A17" s="2" t="s">
        <v>19</v>
      </c>
      <c r="I17" s="10" t="s">
        <v>32</v>
      </c>
      <c r="J17" s="11">
        <v>16</v>
      </c>
      <c r="K17" t="s">
        <v>47</v>
      </c>
    </row>
    <row r="18" spans="1:12" x14ac:dyDescent="0.25">
      <c r="A18" s="2" t="s">
        <v>20</v>
      </c>
      <c r="B18" s="5">
        <v>10</v>
      </c>
      <c r="I18" s="12" t="s">
        <v>33</v>
      </c>
      <c r="J18" s="13">
        <v>8</v>
      </c>
    </row>
    <row r="19" spans="1:12" x14ac:dyDescent="0.25">
      <c r="A19" s="2" t="s">
        <v>21</v>
      </c>
      <c r="B19" s="5">
        <v>6.1689999999999996</v>
      </c>
      <c r="I19" s="14" t="s">
        <v>11</v>
      </c>
      <c r="J19" s="15">
        <v>1</v>
      </c>
    </row>
    <row r="20" spans="1:12" x14ac:dyDescent="0.25">
      <c r="A20" s="2" t="s">
        <v>22</v>
      </c>
      <c r="B20" s="6">
        <f>B19/B14</f>
        <v>19.229630191999576</v>
      </c>
      <c r="C20" t="s">
        <v>24</v>
      </c>
      <c r="D20" s="7">
        <f>ROUNDUP(B20,0)</f>
        <v>20</v>
      </c>
    </row>
    <row r="21" spans="1:12" x14ac:dyDescent="0.25">
      <c r="I21" t="s">
        <v>34</v>
      </c>
      <c r="J21" t="s">
        <v>44</v>
      </c>
      <c r="K21" t="s">
        <v>35</v>
      </c>
      <c r="L21" t="s">
        <v>45</v>
      </c>
    </row>
    <row r="22" spans="1:12" x14ac:dyDescent="0.25">
      <c r="I22">
        <v>0</v>
      </c>
      <c r="J22">
        <v>0</v>
      </c>
      <c r="K22">
        <v>1</v>
      </c>
      <c r="L22">
        <v>1</v>
      </c>
    </row>
    <row r="23" spans="1:12" x14ac:dyDescent="0.25">
      <c r="I23">
        <f>I22+0.004</f>
        <v>4.0000000000000001E-3</v>
      </c>
      <c r="J23" s="3">
        <f>NORMSDIST(NORMSINV(I23)+J$19)</f>
        <v>4.9260160468062843E-2</v>
      </c>
      <c r="K23" s="3">
        <f>_xlfn.BINOM.DIST(J$16,J$15,I23,1)</f>
        <v>0.99999882162188958</v>
      </c>
      <c r="L23" s="3">
        <f>_xlfn.BINOM.DIST(J$18,J$17,J23,1)</f>
        <v>0.99999998576913052</v>
      </c>
    </row>
    <row r="24" spans="1:12" x14ac:dyDescent="0.25">
      <c r="I24">
        <f t="shared" ref="I24:I87" si="0">I23+0.004</f>
        <v>8.0000000000000002E-3</v>
      </c>
      <c r="J24" s="3">
        <f t="shared" ref="J24:J87" si="1">NORMSDIST(NORMSINV(I24)+J$19)</f>
        <v>7.9430071086304163E-2</v>
      </c>
      <c r="K24" s="3">
        <f t="shared" ref="K24:K87" si="2">_xlfn.BINOM.DIST(J$16,J$15,I24,1)</f>
        <v>0.99998208859197413</v>
      </c>
      <c r="L24" s="3">
        <f t="shared" ref="L24:L87" si="3">_xlfn.BINOM.DIST(J$18,J$17,J24,1)</f>
        <v>0.99999914224610964</v>
      </c>
    </row>
    <row r="25" spans="1:12" x14ac:dyDescent="0.25">
      <c r="I25">
        <f t="shared" si="0"/>
        <v>1.2E-2</v>
      </c>
      <c r="J25" s="3">
        <f t="shared" si="1"/>
        <v>0.10435341953303694</v>
      </c>
      <c r="K25" s="3">
        <f t="shared" si="2"/>
        <v>0.99991386198336651</v>
      </c>
      <c r="L25" s="3">
        <f t="shared" si="3"/>
        <v>0.9999915632851244</v>
      </c>
    </row>
    <row r="26" spans="1:12" x14ac:dyDescent="0.25">
      <c r="I26">
        <f t="shared" si="0"/>
        <v>1.6E-2</v>
      </c>
      <c r="J26" s="3">
        <f t="shared" si="1"/>
        <v>0.12622669279809634</v>
      </c>
      <c r="K26" s="3">
        <f t="shared" si="2"/>
        <v>0.99974140159597313</v>
      </c>
      <c r="L26" s="3">
        <f t="shared" si="3"/>
        <v>0.99995984478417488</v>
      </c>
    </row>
    <row r="27" spans="1:12" x14ac:dyDescent="0.25">
      <c r="I27">
        <f t="shared" si="0"/>
        <v>0.02</v>
      </c>
      <c r="J27" s="3">
        <f t="shared" si="1"/>
        <v>0.14599894475476849</v>
      </c>
      <c r="K27" s="3">
        <f t="shared" si="2"/>
        <v>0.99940032110375343</v>
      </c>
      <c r="L27" s="3">
        <f t="shared" si="3"/>
        <v>0.99987072883625849</v>
      </c>
    </row>
    <row r="28" spans="1:12" x14ac:dyDescent="0.25">
      <c r="I28">
        <f t="shared" si="0"/>
        <v>2.4E-2</v>
      </c>
      <c r="J28" s="3">
        <f t="shared" si="1"/>
        <v>0.16419339370371572</v>
      </c>
      <c r="K28" s="3">
        <f t="shared" si="2"/>
        <v>0.99881893329936977</v>
      </c>
      <c r="L28" s="3">
        <f t="shared" si="3"/>
        <v>0.9996738650996928</v>
      </c>
    </row>
    <row r="29" spans="1:12" x14ac:dyDescent="0.25">
      <c r="I29">
        <f t="shared" si="0"/>
        <v>2.8000000000000001E-2</v>
      </c>
      <c r="J29" s="3">
        <f t="shared" si="1"/>
        <v>0.1811382957099856</v>
      </c>
      <c r="K29" s="3">
        <f t="shared" si="2"/>
        <v>0.9979218779703326</v>
      </c>
      <c r="L29" s="3">
        <f t="shared" si="3"/>
        <v>0.99930310335717998</v>
      </c>
    </row>
    <row r="30" spans="1:12" x14ac:dyDescent="0.25">
      <c r="I30">
        <f t="shared" si="0"/>
        <v>3.2000000000000001E-2</v>
      </c>
      <c r="J30" s="3">
        <f t="shared" si="1"/>
        <v>0.1970571368564516</v>
      </c>
      <c r="K30" s="3">
        <f t="shared" si="2"/>
        <v>0.99663311641567598</v>
      </c>
      <c r="L30" s="3">
        <f t="shared" si="3"/>
        <v>0.99867942975372648</v>
      </c>
    </row>
    <row r="31" spans="1:12" x14ac:dyDescent="0.25">
      <c r="I31">
        <f t="shared" si="0"/>
        <v>3.6000000000000004E-2</v>
      </c>
      <c r="J31" s="3">
        <f t="shared" si="1"/>
        <v>0.212110965692308</v>
      </c>
      <c r="K31" s="3">
        <f t="shared" si="2"/>
        <v>0.99487836874889946</v>
      </c>
      <c r="L31" s="3">
        <f t="shared" si="3"/>
        <v>0.99771476379038448</v>
      </c>
    </row>
    <row r="32" spans="1:12" x14ac:dyDescent="0.25">
      <c r="I32">
        <f t="shared" si="0"/>
        <v>4.0000000000000008E-2</v>
      </c>
      <c r="J32" s="3">
        <f t="shared" si="1"/>
        <v>0.22642080380261698</v>
      </c>
      <c r="K32" s="3">
        <f t="shared" si="2"/>
        <v>0.99258706288717691</v>
      </c>
      <c r="L32" s="3">
        <f t="shared" si="3"/>
        <v>0.99631602793628105</v>
      </c>
    </row>
    <row r="33" spans="9:12" x14ac:dyDescent="0.25">
      <c r="I33">
        <f t="shared" si="0"/>
        <v>4.4000000000000011E-2</v>
      </c>
      <c r="J33" s="3">
        <f t="shared" si="1"/>
        <v>0.24008057512033071</v>
      </c>
      <c r="K33" s="3">
        <f t="shared" si="2"/>
        <v>0.98969385745706151</v>
      </c>
      <c r="L33" s="3">
        <f t="shared" si="3"/>
        <v>0.99438908776442281</v>
      </c>
    </row>
    <row r="34" spans="9:12" x14ac:dyDescent="0.25">
      <c r="I34">
        <f t="shared" si="0"/>
        <v>4.8000000000000015E-2</v>
      </c>
      <c r="J34" s="3">
        <f t="shared" si="1"/>
        <v>0.25316506502254177</v>
      </c>
      <c r="K34" s="3">
        <f t="shared" si="2"/>
        <v>0.98613979471389823</v>
      </c>
      <c r="L34" s="3">
        <f t="shared" si="3"/>
        <v>0.99184231099225761</v>
      </c>
    </row>
    <row r="35" spans="9:12" x14ac:dyDescent="0.25">
      <c r="I35">
        <f t="shared" si="0"/>
        <v>5.2000000000000018E-2</v>
      </c>
      <c r="J35" s="3">
        <f t="shared" si="1"/>
        <v>0.26573507525990858</v>
      </c>
      <c r="K35" s="3">
        <f t="shared" si="2"/>
        <v>0.98187313393901332</v>
      </c>
      <c r="L35" s="3">
        <f t="shared" si="3"/>
        <v>0.98858960637492266</v>
      </c>
    </row>
    <row r="36" spans="9:12" x14ac:dyDescent="0.25">
      <c r="I36">
        <f t="shared" si="0"/>
        <v>5.6000000000000022E-2</v>
      </c>
      <c r="J36" s="3">
        <f t="shared" si="1"/>
        <v>0.2778409023340449</v>
      </c>
      <c r="K36" s="3">
        <f t="shared" si="2"/>
        <v>0.97684991061079129</v>
      </c>
      <c r="L36" s="3">
        <f t="shared" si="3"/>
        <v>0.98455288337807378</v>
      </c>
    </row>
    <row r="37" spans="9:12" x14ac:dyDescent="0.25">
      <c r="I37">
        <f t="shared" si="0"/>
        <v>6.0000000000000026E-2</v>
      </c>
      <c r="J37" s="3">
        <f t="shared" si="1"/>
        <v>0.28952476523193227</v>
      </c>
      <c r="K37" s="3">
        <f t="shared" si="2"/>
        <v>0.97103426191034448</v>
      </c>
      <c r="L37" s="3">
        <f t="shared" si="3"/>
        <v>0.97966392784686129</v>
      </c>
    </row>
    <row r="38" spans="9:12" x14ac:dyDescent="0.25">
      <c r="I38">
        <f t="shared" si="0"/>
        <v>6.4000000000000029E-2</v>
      </c>
      <c r="J38" s="3">
        <f t="shared" si="1"/>
        <v>0.30082254859167379</v>
      </c>
      <c r="K38" s="3">
        <f t="shared" si="2"/>
        <v>0.96439855478898973</v>
      </c>
      <c r="L38" s="3">
        <f t="shared" si="3"/>
        <v>0.9738657238597872</v>
      </c>
    </row>
    <row r="39" spans="9:12" x14ac:dyDescent="0.25">
      <c r="I39">
        <f t="shared" si="0"/>
        <v>6.8000000000000033E-2</v>
      </c>
      <c r="J39" s="3">
        <f t="shared" si="1"/>
        <v>0.31176508492715554</v>
      </c>
      <c r="K39" s="3">
        <f t="shared" si="2"/>
        <v>0.95692334886438668</v>
      </c>
      <c r="L39" s="3">
        <f t="shared" si="3"/>
        <v>0.96711327286113868</v>
      </c>
    </row>
    <row r="40" spans="9:12" x14ac:dyDescent="0.25">
      <c r="I40">
        <f t="shared" si="0"/>
        <v>7.2000000000000036E-2</v>
      </c>
      <c r="J40" s="3">
        <f t="shared" si="1"/>
        <v>0.32237911764557636</v>
      </c>
      <c r="K40" s="3">
        <f t="shared" si="2"/>
        <v>0.94859722279793524</v>
      </c>
      <c r="L40" s="3">
        <f t="shared" si="3"/>
        <v>0.95937397209889541</v>
      </c>
    </row>
    <row r="41" spans="9:12" x14ac:dyDescent="0.25">
      <c r="I41">
        <f t="shared" si="0"/>
        <v>7.600000000000004E-2</v>
      </c>
      <c r="J41" s="3">
        <f t="shared" si="1"/>
        <v>0.33268803757156484</v>
      </c>
      <c r="K41" s="3">
        <f t="shared" si="2"/>
        <v>0.93941648951255796</v>
      </c>
      <c r="L41" s="3">
        <f t="shared" si="3"/>
        <v>0.95062761845091082</v>
      </c>
    </row>
    <row r="42" spans="9:12" x14ac:dyDescent="0.25">
      <c r="I42">
        <f t="shared" si="0"/>
        <v>8.0000000000000043E-2</v>
      </c>
      <c r="J42" s="3">
        <f t="shared" si="1"/>
        <v>0.34271245531168132</v>
      </c>
      <c r="K42" s="3">
        <f t="shared" si="2"/>
        <v>0.92938482261353728</v>
      </c>
      <c r="L42" s="3">
        <f t="shared" si="3"/>
        <v>0.94086610318870356</v>
      </c>
    </row>
    <row r="43" spans="9:12" x14ac:dyDescent="0.25">
      <c r="I43">
        <f t="shared" si="0"/>
        <v>8.4000000000000047E-2</v>
      </c>
      <c r="J43" s="3">
        <f t="shared" si="1"/>
        <v>0.35247065238755371</v>
      </c>
      <c r="K43" s="3">
        <f t="shared" si="2"/>
        <v>0.91851281365337756</v>
      </c>
      <c r="L43" s="3">
        <f t="shared" si="3"/>
        <v>0.93009285976787459</v>
      </c>
    </row>
    <row r="44" spans="9:12" x14ac:dyDescent="0.25">
      <c r="I44">
        <f t="shared" si="0"/>
        <v>8.800000000000005E-2</v>
      </c>
      <c r="J44" s="3">
        <f t="shared" si="1"/>
        <v>0.36197894133658981</v>
      </c>
      <c r="K44" s="3">
        <f t="shared" si="2"/>
        <v>0.90681747741391017</v>
      </c>
      <c r="L44" s="3">
        <f t="shared" si="3"/>
        <v>0.91832212153571391</v>
      </c>
    </row>
    <row r="45" spans="9:12" x14ac:dyDescent="0.25">
      <c r="I45">
        <f t="shared" si="0"/>
        <v>9.2000000000000054E-2</v>
      </c>
      <c r="J45" s="3">
        <f t="shared" si="1"/>
        <v>0.37125195643048209</v>
      </c>
      <c r="K45" s="3">
        <f t="shared" si="2"/>
        <v>0.89432172014552036</v>
      </c>
      <c r="L45" s="3">
        <f t="shared" si="3"/>
        <v>0.9055780401449729</v>
      </c>
    </row>
    <row r="46" spans="9:12" x14ac:dyDescent="0.25">
      <c r="I46">
        <f t="shared" si="0"/>
        <v>9.6000000000000058E-2</v>
      </c>
      <c r="J46" s="3">
        <f t="shared" si="1"/>
        <v>0.38030289079856738</v>
      </c>
      <c r="K46" s="3">
        <f t="shared" si="2"/>
        <v>0.88105378368626042</v>
      </c>
      <c r="L46" s="3">
        <f t="shared" si="3"/>
        <v>0.89189370903267939</v>
      </c>
    </row>
    <row r="47" spans="9:12" x14ac:dyDescent="0.25">
      <c r="I47">
        <f t="shared" si="0"/>
        <v>0.10000000000000006</v>
      </c>
      <c r="J47" s="3">
        <f t="shared" si="1"/>
        <v>0.38914369164536117</v>
      </c>
      <c r="K47" s="3">
        <f t="shared" si="2"/>
        <v>0.8670466765656647</v>
      </c>
      <c r="L47" s="3">
        <f t="shared" si="3"/>
        <v>0.87731012994832192</v>
      </c>
    </row>
    <row r="48" spans="9:12" x14ac:dyDescent="0.25">
      <c r="I48">
        <f t="shared" si="0"/>
        <v>0.10400000000000006</v>
      </c>
      <c r="J48" s="3">
        <f t="shared" si="1"/>
        <v>0.39778522233838653</v>
      </c>
      <c r="K48" s="3">
        <f t="shared" si="2"/>
        <v>0.85233760156340654</v>
      </c>
      <c r="L48" s="3">
        <f t="shared" si="3"/>
        <v>0.86187515444363982</v>
      </c>
    </row>
    <row r="49" spans="9:12" x14ac:dyDescent="0.25">
      <c r="I49">
        <f t="shared" si="0"/>
        <v>0.10800000000000007</v>
      </c>
      <c r="J49" s="3">
        <f t="shared" si="1"/>
        <v>0.40623739803902759</v>
      </c>
      <c r="K49" s="3">
        <f t="shared" si="2"/>
        <v>0.83696738772670942</v>
      </c>
      <c r="L49" s="3">
        <f t="shared" si="3"/>
        <v>0.84564242661534961</v>
      </c>
    </row>
    <row r="50" spans="9:12" x14ac:dyDescent="0.25">
      <c r="I50">
        <f t="shared" si="0"/>
        <v>0.11200000000000007</v>
      </c>
      <c r="J50" s="3">
        <f t="shared" si="1"/>
        <v>0.41450930000887698</v>
      </c>
      <c r="K50" s="3">
        <f t="shared" si="2"/>
        <v>0.82097993353878518</v>
      </c>
      <c r="L50" s="3">
        <f t="shared" si="3"/>
        <v>0.82867034830196951</v>
      </c>
    </row>
    <row r="51" spans="9:12" x14ac:dyDescent="0.25">
      <c r="I51">
        <f t="shared" si="0"/>
        <v>0.11600000000000008</v>
      </c>
      <c r="J51" s="3">
        <f t="shared" si="1"/>
        <v>0.42260927258146463</v>
      </c>
      <c r="K51" s="3">
        <f t="shared" si="2"/>
        <v>0.80442166676067484</v>
      </c>
      <c r="L51" s="3">
        <f t="shared" si="3"/>
        <v>0.8110210834081889</v>
      </c>
    </row>
    <row r="52" spans="9:12" x14ac:dyDescent="0.25">
      <c r="I52">
        <f t="shared" si="0"/>
        <v>0.12000000000000008</v>
      </c>
      <c r="J52" s="3">
        <f t="shared" si="1"/>
        <v>0.43054500593152267</v>
      </c>
      <c r="K52" s="3">
        <f t="shared" si="2"/>
        <v>0.78734102542868434</v>
      </c>
      <c r="L52" s="3">
        <f t="shared" si="3"/>
        <v>0.79275961406445106</v>
      </c>
    </row>
    <row r="53" spans="9:12" x14ac:dyDescent="0.25">
      <c r="I53">
        <f t="shared" si="0"/>
        <v>0.12400000000000008</v>
      </c>
      <c r="J53" s="3">
        <f t="shared" si="1"/>
        <v>0.43832360712293489</v>
      </c>
      <c r="K53" s="3">
        <f t="shared" si="2"/>
        <v>0.76978796356800361</v>
      </c>
      <c r="L53" s="3">
        <f t="shared" si="3"/>
        <v>0.77395285790390111</v>
      </c>
    </row>
    <row r="54" spans="9:12" x14ac:dyDescent="0.25">
      <c r="I54">
        <f t="shared" si="0"/>
        <v>0.12800000000000009</v>
      </c>
      <c r="J54" s="3">
        <f t="shared" si="1"/>
        <v>0.44595166141741233</v>
      </c>
      <c r="K54" s="3">
        <f t="shared" si="2"/>
        <v>0.75181348436971529</v>
      </c>
      <c r="L54" s="3">
        <f t="shared" si="3"/>
        <v>0.75466885281877039</v>
      </c>
    </row>
    <row r="55" spans="9:12" x14ac:dyDescent="0.25">
      <c r="I55">
        <f t="shared" si="0"/>
        <v>0.13200000000000009</v>
      </c>
      <c r="J55" s="3">
        <f t="shared" si="1"/>
        <v>0.45343528543959993</v>
      </c>
      <c r="K55" s="3">
        <f t="shared" si="2"/>
        <v>0.73346920286360007</v>
      </c>
      <c r="L55" s="3">
        <f t="shared" si="3"/>
        <v>0.7349760131017673</v>
      </c>
    </row>
    <row r="56" spans="9:12" x14ac:dyDescent="0.25">
      <c r="I56">
        <f t="shared" si="0"/>
        <v>0.13600000000000009</v>
      </c>
      <c r="J56" s="3">
        <f t="shared" si="1"/>
        <v>0.46078017349268807</v>
      </c>
      <c r="K56" s="3">
        <f t="shared" si="2"/>
        <v>0.71480693949402052</v>
      </c>
      <c r="L56" s="3">
        <f t="shared" si="3"/>
        <v>0.71494245883957408</v>
      </c>
    </row>
    <row r="57" spans="9:12" x14ac:dyDescent="0.25">
      <c r="I57">
        <f t="shared" si="0"/>
        <v>0.1400000000000001</v>
      </c>
      <c r="J57" s="3">
        <f t="shared" si="1"/>
        <v>0.4679916380811408</v>
      </c>
      <c r="K57" s="3">
        <f t="shared" si="2"/>
        <v>0.69587834546245264</v>
      </c>
      <c r="L57" s="3">
        <f t="shared" si="3"/>
        <v>0.69463541875926749</v>
      </c>
    </row>
    <row r="58" spans="9:12" x14ac:dyDescent="0.25">
      <c r="I58">
        <f t="shared" si="0"/>
        <v>0.1440000000000001</v>
      </c>
      <c r="J58" s="3">
        <f t="shared" si="1"/>
        <v>0.47507464550877787</v>
      </c>
      <c r="K58" s="3">
        <f t="shared" si="2"/>
        <v>0.67673456023026235</v>
      </c>
      <c r="L58" s="3">
        <f t="shared" si="3"/>
        <v>0.67412070538955238</v>
      </c>
    </row>
    <row r="59" spans="9:12" x14ac:dyDescent="0.25">
      <c r="I59">
        <f t="shared" si="0"/>
        <v>0.1480000000000001</v>
      </c>
      <c r="J59" s="3">
        <f t="shared" si="1"/>
        <v>0.48203384726994136</v>
      </c>
      <c r="K59" s="3">
        <f t="shared" si="2"/>
        <v>0.65742590117204114</v>
      </c>
      <c r="L59" s="3">
        <f t="shared" si="3"/>
        <v>0.65346226034477994</v>
      </c>
    </row>
    <row r="60" spans="9:12" x14ac:dyDescent="0.25">
      <c r="I60">
        <f t="shared" si="0"/>
        <v>0.15200000000000011</v>
      </c>
      <c r="J60" s="3">
        <f t="shared" si="1"/>
        <v>0.48887360783039713</v>
      </c>
      <c r="K60" s="3">
        <f t="shared" si="2"/>
        <v>0.63800158502667914</v>
      </c>
      <c r="L60" s="3">
        <f t="shared" si="3"/>
        <v>0.632721766731553</v>
      </c>
    </row>
    <row r="61" spans="9:12" x14ac:dyDescent="0.25">
      <c r="I61">
        <f t="shared" si="0"/>
        <v>0.15600000000000011</v>
      </c>
      <c r="J61" s="3">
        <f t="shared" si="1"/>
        <v>0.4955980292966044</v>
      </c>
      <c r="K61" s="3">
        <f t="shared" si="2"/>
        <v>0.61850948050432186</v>
      </c>
      <c r="L61" s="3">
        <f t="shared" si="3"/>
        <v>0.61195832507931858</v>
      </c>
    </row>
    <row r="62" spans="9:12" x14ac:dyDescent="0.25">
      <c r="I62">
        <f t="shared" si="0"/>
        <v>0.16000000000000011</v>
      </c>
      <c r="J62" s="3">
        <f t="shared" si="1"/>
        <v>0.50221097339218312</v>
      </c>
      <c r="K62" s="3">
        <f t="shared" si="2"/>
        <v>0.59899589116691243</v>
      </c>
      <c r="L62" s="3">
        <f t="shared" si="3"/>
        <v>0.59122818877537919</v>
      </c>
    </row>
    <row r="63" spans="9:12" x14ac:dyDescent="0.25">
      <c r="I63">
        <f t="shared" si="0"/>
        <v>0.16400000000000012</v>
      </c>
      <c r="J63" s="3">
        <f t="shared" si="1"/>
        <v>0.50871608109501876</v>
      </c>
      <c r="K63" s="3">
        <f t="shared" si="2"/>
        <v>0.57950536750301618</v>
      </c>
      <c r="L63" s="3">
        <f t="shared" si="3"/>
        <v>0.57058455471243841</v>
      </c>
    </row>
    <row r="64" spans="9:12" x14ac:dyDescent="0.25">
      <c r="I64">
        <f t="shared" si="0"/>
        <v>0.16800000000000012</v>
      </c>
      <c r="J64" s="3">
        <f t="shared" si="1"/>
        <v>0.51511679023457679</v>
      </c>
      <c r="K64" s="3">
        <f t="shared" si="2"/>
        <v>0.56008054695938458</v>
      </c>
      <c r="L64" s="3">
        <f t="shared" si="3"/>
        <v>0.55007740470769195</v>
      </c>
    </row>
    <row r="65" spans="9:12" x14ac:dyDescent="0.25">
      <c r="I65">
        <f t="shared" si="0"/>
        <v>0.17200000000000013</v>
      </c>
      <c r="J65" s="3">
        <f t="shared" si="1"/>
        <v>0.52141635130453334</v>
      </c>
      <c r="K65" s="3">
        <f t="shared" si="2"/>
        <v>0.54076202056793288</v>
      </c>
      <c r="L65" s="3">
        <f t="shared" si="3"/>
        <v>0.52975339320372039</v>
      </c>
    </row>
    <row r="66" spans="9:12" x14ac:dyDescent="0.25">
      <c r="I66">
        <f t="shared" si="0"/>
        <v>0.17600000000000013</v>
      </c>
      <c r="J66" s="3">
        <f t="shared" si="1"/>
        <v>0.52761784170868387</v>
      </c>
      <c r="K66" s="3">
        <f t="shared" si="2"/>
        <v>0.52158822471352018</v>
      </c>
      <c r="L66" s="3">
        <f t="shared" si="3"/>
        <v>0.50965577679458374</v>
      </c>
    </row>
    <row r="67" spans="9:12" x14ac:dyDescent="0.25">
      <c r="I67">
        <f t="shared" si="0"/>
        <v>0.18000000000000013</v>
      </c>
      <c r="J67" s="3">
        <f t="shared" si="1"/>
        <v>0.5337241786271969</v>
      </c>
      <c r="K67" s="3">
        <f t="shared" si="2"/>
        <v>0.5025953565215352</v>
      </c>
      <c r="L67" s="3">
        <f t="shared" si="3"/>
        <v>0.48982438121775584</v>
      </c>
    </row>
    <row r="68" spans="9:12" x14ac:dyDescent="0.25">
      <c r="I68">
        <f t="shared" si="0"/>
        <v>0.18400000000000014</v>
      </c>
      <c r="J68" s="3">
        <f t="shared" si="1"/>
        <v>0.53973813066429832</v>
      </c>
      <c r="K68" s="3">
        <f t="shared" si="2"/>
        <v>0.48381731130148786</v>
      </c>
      <c r="L68" s="3">
        <f t="shared" si="3"/>
        <v>0.47029560160011663</v>
      </c>
    </row>
    <row r="69" spans="9:12" x14ac:dyDescent="0.25">
      <c r="I69">
        <f t="shared" si="0"/>
        <v>0.18800000000000014</v>
      </c>
      <c r="J69" s="3">
        <f t="shared" si="1"/>
        <v>0.54566232841657591</v>
      </c>
      <c r="K69" s="3">
        <f t="shared" si="2"/>
        <v>0.46528564046061305</v>
      </c>
      <c r="L69" s="3">
        <f t="shared" si="3"/>
        <v>0.45110243193178085</v>
      </c>
    </row>
    <row r="70" spans="9:12" x14ac:dyDescent="0.25">
      <c r="I70">
        <f t="shared" si="0"/>
        <v>0.19200000000000014</v>
      </c>
      <c r="J70" s="3">
        <f t="shared" si="1"/>
        <v>0.55149927408260235</v>
      </c>
      <c r="K70" s="3">
        <f t="shared" si="2"/>
        <v>0.44702952829712544</v>
      </c>
      <c r="L70" s="3">
        <f t="shared" si="3"/>
        <v>0.4322745199545564</v>
      </c>
    </row>
    <row r="71" spans="9:12" x14ac:dyDescent="0.25">
      <c r="I71">
        <f t="shared" si="0"/>
        <v>0.19600000000000015</v>
      </c>
      <c r="J71" s="3">
        <f t="shared" si="1"/>
        <v>0.55725135021885974</v>
      </c>
      <c r="K71" s="3">
        <f t="shared" si="2"/>
        <v>0.4290757860937866</v>
      </c>
      <c r="L71" s="3">
        <f t="shared" si="3"/>
        <v>0.41383824388382912</v>
      </c>
    </row>
    <row r="72" spans="9:12" x14ac:dyDescent="0.25">
      <c r="I72">
        <f t="shared" si="0"/>
        <v>0.20000000000000015</v>
      </c>
      <c r="J72" s="3">
        <f t="shared" si="1"/>
        <v>0.56292082773353624</v>
      </c>
      <c r="K72" s="3">
        <f t="shared" si="2"/>
        <v>0.41144886195656799</v>
      </c>
      <c r="L72" s="3">
        <f t="shared" si="3"/>
        <v>0.39581680762645022</v>
      </c>
    </row>
    <row r="73" spans="9:12" x14ac:dyDescent="0.25">
      <c r="I73">
        <f t="shared" si="0"/>
        <v>0.20400000000000015</v>
      </c>
      <c r="J73" s="3">
        <f t="shared" si="1"/>
        <v>0.56850987319834712</v>
      </c>
      <c r="K73" s="3">
        <f t="shared" si="2"/>
        <v>0.39417086487841274</v>
      </c>
      <c r="L73" s="3">
        <f t="shared" si="3"/>
        <v>0.37823035140661748</v>
      </c>
    </row>
    <row r="74" spans="9:12" x14ac:dyDescent="0.25">
      <c r="I74">
        <f t="shared" si="0"/>
        <v>0.20800000000000016</v>
      </c>
      <c r="J74" s="3">
        <f t="shared" si="1"/>
        <v>0.57402055554867926</v>
      </c>
      <c r="K74" s="3">
        <f t="shared" si="2"/>
        <v>0.37726160155255511</v>
      </c>
      <c r="L74" s="3">
        <f t="shared" si="3"/>
        <v>0.36109607496229013</v>
      </c>
    </row>
    <row r="75" spans="9:12" x14ac:dyDescent="0.25">
      <c r="I75">
        <f t="shared" si="0"/>
        <v>0.21200000000000016</v>
      </c>
      <c r="J75" s="3">
        <f t="shared" si="1"/>
        <v>0.57945485223392745</v>
      </c>
      <c r="K75" s="3">
        <f t="shared" si="2"/>
        <v>0.36073862451190958</v>
      </c>
      <c r="L75" s="3">
        <f t="shared" si="3"/>
        <v>0.34442837072219901</v>
      </c>
    </row>
    <row r="76" spans="9:12" x14ac:dyDescent="0.25">
      <c r="I76">
        <f t="shared" si="0"/>
        <v>0.21600000000000016</v>
      </c>
      <c r="J76" s="3">
        <f t="shared" si="1"/>
        <v>0.58481465487256978</v>
      </c>
      <c r="K76" s="3">
        <f t="shared" si="2"/>
        <v>0.34461729022922644</v>
      </c>
      <c r="L76" s="3">
        <f t="shared" si="3"/>
        <v>0.3282389646151842</v>
      </c>
    </row>
    <row r="77" spans="9:12" x14ac:dyDescent="0.25">
      <c r="I77">
        <f t="shared" si="0"/>
        <v>0.22000000000000017</v>
      </c>
      <c r="J77" s="3">
        <f t="shared" si="1"/>
        <v>0.59010177446023626</v>
      </c>
      <c r="K77" s="3">
        <f t="shared" si="2"/>
        <v>0.32891082587567594</v>
      </c>
      <c r="L77" s="3">
        <f t="shared" si="3"/>
        <v>0.31253706239681028</v>
      </c>
    </row>
    <row r="78" spans="9:12" x14ac:dyDescent="0.25">
      <c r="I78">
        <f t="shared" si="0"/>
        <v>0.22400000000000017</v>
      </c>
      <c r="J78" s="3">
        <f t="shared" si="1"/>
        <v>0.59531794617351563</v>
      </c>
      <c r="K78" s="3">
        <f t="shared" si="2"/>
        <v>0.31363040350212229</v>
      </c>
      <c r="L78" s="3">
        <f t="shared" si="3"/>
        <v>0.29732949960147442</v>
      </c>
    </row>
    <row r="79" spans="9:12" x14ac:dyDescent="0.25">
      <c r="I79">
        <f t="shared" si="0"/>
        <v>0.22800000000000017</v>
      </c>
      <c r="J79" s="3">
        <f t="shared" si="1"/>
        <v>0.60046483380748006</v>
      </c>
      <c r="K79" s="3">
        <f t="shared" si="2"/>
        <v>0.29878522047651518</v>
      </c>
      <c r="L79" s="3">
        <f t="shared" si="3"/>
        <v>0.28262089343999336</v>
      </c>
    </row>
    <row r="80" spans="9:12" x14ac:dyDescent="0.25">
      <c r="I80">
        <f t="shared" si="0"/>
        <v>0.23200000000000018</v>
      </c>
      <c r="J80" s="3">
        <f t="shared" si="1"/>
        <v>0.60554403388075073</v>
      </c>
      <c r="K80" s="3">
        <f t="shared" si="2"/>
        <v>0.28438258508166286</v>
      </c>
      <c r="L80" s="3">
        <f t="shared" si="3"/>
        <v>0.26841379516218999</v>
      </c>
    </row>
    <row r="81" spans="9:12" x14ac:dyDescent="0.25">
      <c r="I81">
        <f t="shared" si="0"/>
        <v>0.23600000000000018</v>
      </c>
      <c r="J81" s="3">
        <f t="shared" si="1"/>
        <v>0.61055707943825066</v>
      </c>
      <c r="K81" s="3">
        <f t="shared" si="2"/>
        <v>0.27042800624931956</v>
      </c>
      <c r="L81" s="3">
        <f t="shared" si="3"/>
        <v>0.25470884159084256</v>
      </c>
    </row>
    <row r="82" spans="9:12" x14ac:dyDescent="0.25">
      <c r="I82">
        <f t="shared" si="0"/>
        <v>0.24000000000000019</v>
      </c>
      <c r="J82" s="3">
        <f t="shared" si="1"/>
        <v>0.61550544357862358</v>
      </c>
      <c r="K82" s="3">
        <f t="shared" si="2"/>
        <v>0.25692528647833984</v>
      </c>
      <c r="L82" s="3">
        <f t="shared" si="3"/>
        <v>0.24150490470701497</v>
      </c>
    </row>
    <row r="83" spans="9:12" x14ac:dyDescent="0.25">
      <c r="I83">
        <f t="shared" si="0"/>
        <v>0.24400000000000019</v>
      </c>
      <c r="J83" s="3">
        <f t="shared" si="1"/>
        <v>0.62039054273046879</v>
      </c>
      <c r="K83" s="3">
        <f t="shared" si="2"/>
        <v>0.24387661705600627</v>
      </c>
      <c r="L83" s="3">
        <f t="shared" si="3"/>
        <v>0.228799238327522</v>
      </c>
    </row>
    <row r="84" spans="9:12" x14ac:dyDescent="0.25">
      <c r="I84">
        <f t="shared" si="0"/>
        <v>0.24800000000000019</v>
      </c>
      <c r="J84" s="3">
        <f t="shared" si="1"/>
        <v>0.62521373969906247</v>
      </c>
      <c r="K84" s="3">
        <f t="shared" si="2"/>
        <v>0.23128267477197179</v>
      </c>
      <c r="L84" s="3">
        <f t="shared" si="3"/>
        <v>0.21658762106306623</v>
      </c>
    </row>
    <row r="85" spans="9:12" x14ac:dyDescent="0.25">
      <c r="I85">
        <f t="shared" si="0"/>
        <v>0.25200000000000017</v>
      </c>
      <c r="J85" s="3">
        <f t="shared" si="1"/>
        <v>0.62997634650306011</v>
      </c>
      <c r="K85" s="3">
        <f t="shared" si="2"/>
        <v>0.21914271938318097</v>
      </c>
      <c r="L85" s="3">
        <f t="shared" si="3"/>
        <v>0.20486449488076974</v>
      </c>
    </row>
    <row r="86" spans="9:12" x14ac:dyDescent="0.25">
      <c r="I86">
        <f t="shared" si="0"/>
        <v>0.25600000000000017</v>
      </c>
      <c r="J86" s="3">
        <f t="shared" si="1"/>
        <v>0.6346796270187256</v>
      </c>
      <c r="K86" s="3">
        <f t="shared" si="2"/>
        <v>0.20745469115518178</v>
      </c>
      <c r="L86" s="3">
        <f t="shared" si="3"/>
        <v>0.19362309871788186</v>
      </c>
    </row>
    <row r="87" spans="9:12" x14ac:dyDescent="0.25">
      <c r="I87">
        <f t="shared" si="0"/>
        <v>0.26000000000000018</v>
      </c>
      <c r="J87" s="3">
        <f t="shared" si="1"/>
        <v>0.63932479944752418</v>
      </c>
      <c r="K87" s="3">
        <f t="shared" si="2"/>
        <v>0.19621530787019839</v>
      </c>
      <c r="L87" s="3">
        <f t="shared" si="3"/>
        <v>0.18285559670480284</v>
      </c>
    </row>
    <row r="88" spans="9:12" x14ac:dyDescent="0.25">
      <c r="I88">
        <f t="shared" ref="I88:I114" si="4">I87+0.004</f>
        <v>0.26400000000000018</v>
      </c>
      <c r="J88" s="3">
        <f t="shared" ref="J88:J114" si="5">NORMSDIST(NORMSINV(I88)+J$19)</f>
        <v>0.64391303862138871</v>
      </c>
      <c r="K88" s="3">
        <f t="shared" ref="K88:K114" si="6">_xlfn.BINOM.DIST(J$16,J$15,I88,1)</f>
        <v>0.18542016075484682</v>
      </c>
      <c r="L88" s="3">
        <f t="shared" ref="L88:L114" si="7">_xlfn.BINOM.DIST(J$18,J$17,J88,1)</f>
        <v>0.17255320065583069</v>
      </c>
    </row>
    <row r="89" spans="9:12" x14ac:dyDescent="0.25">
      <c r="I89">
        <f t="shared" si="4"/>
        <v>0.26800000000000018</v>
      </c>
      <c r="J89" s="3">
        <f t="shared" si="5"/>
        <v>0.64844547815861164</v>
      </c>
      <c r="K89" s="3">
        <f t="shared" si="6"/>
        <v>0.17506380884030956</v>
      </c>
      <c r="L89" s="3">
        <f t="shared" si="7"/>
        <v>0.1627062865758101</v>
      </c>
    </row>
    <row r="90" spans="9:12" x14ac:dyDescent="0.25">
      <c r="I90">
        <f t="shared" si="4"/>
        <v>0.27200000000000019</v>
      </c>
      <c r="J90" s="3">
        <f t="shared" si="5"/>
        <v>0.65292321248210317</v>
      </c>
      <c r="K90" s="3">
        <f t="shared" si="6"/>
        <v>0.16513987132494179</v>
      </c>
      <c r="L90" s="3">
        <f t="shared" si="7"/>
        <v>0.1533045050107637</v>
      </c>
    </row>
    <row r="91" spans="9:12" x14ac:dyDescent="0.25">
      <c r="I91">
        <f t="shared" si="4"/>
        <v>0.27600000000000019</v>
      </c>
      <c r="J91" s="3">
        <f t="shared" si="5"/>
        <v>0.65734729871067787</v>
      </c>
      <c r="K91" s="3">
        <f t="shared" si="6"/>
        <v>0.1556411175635502</v>
      </c>
      <c r="L91" s="3">
        <f t="shared" si="7"/>
        <v>0.14433688514126114</v>
      </c>
    </row>
    <row r="92" spans="9:12" x14ac:dyDescent="0.25">
      <c r="I92">
        <f t="shared" si="4"/>
        <v>0.28000000000000019</v>
      </c>
      <c r="J92" s="3">
        <f t="shared" si="5"/>
        <v>0.66171875843306249</v>
      </c>
      <c r="K92" s="3">
        <f t="shared" si="6"/>
        <v>0.14655955435889617</v>
      </c>
      <c r="L92" s="3">
        <f t="shared" si="7"/>
        <v>0.13579193257937383</v>
      </c>
    </row>
    <row r="93" spans="9:12" x14ac:dyDescent="0.25">
      <c r="I93">
        <f t="shared" si="4"/>
        <v>0.2840000000000002</v>
      </c>
      <c r="J93" s="3">
        <f t="shared" si="5"/>
        <v>0.66603857937344957</v>
      </c>
      <c r="K93" s="3">
        <f t="shared" si="6"/>
        <v>0.13788651027925894</v>
      </c>
      <c r="L93" s="3">
        <f t="shared" si="7"/>
        <v>0.12765772088422894</v>
      </c>
    </row>
    <row r="94" spans="9:12" x14ac:dyDescent="0.25">
      <c r="I94">
        <f t="shared" si="4"/>
        <v>0.2880000000000002</v>
      </c>
      <c r="J94" s="3">
        <f t="shared" si="5"/>
        <v>0.6703077169566457</v>
      </c>
      <c r="K94" s="3">
        <f t="shared" si="6"/>
        <v>0.12961271677115688</v>
      </c>
      <c r="L94" s="3">
        <f t="shared" si="7"/>
        <v>0.11992197685799832</v>
      </c>
    </row>
    <row r="95" spans="9:12" x14ac:dyDescent="0.25">
      <c r="I95">
        <f t="shared" si="4"/>
        <v>0.2920000000000002</v>
      </c>
      <c r="J95" s="3">
        <f t="shared" si="5"/>
        <v>0.67452709578016112</v>
      </c>
      <c r="K95" s="3">
        <f t="shared" si="6"/>
        <v>0.12172838587853863</v>
      </c>
      <c r="L95" s="3">
        <f t="shared" si="7"/>
        <v>0.11257215972428868</v>
      </c>
    </row>
    <row r="96" spans="9:12" x14ac:dyDescent="0.25">
      <c r="I96">
        <f t="shared" si="4"/>
        <v>0.29600000000000021</v>
      </c>
      <c r="J96" s="3">
        <f t="shared" si="5"/>
        <v>0.67869761099995629</v>
      </c>
      <c r="K96" s="3">
        <f t="shared" si="6"/>
        <v>0.11422328441898622</v>
      </c>
      <c r="L96" s="3">
        <f t="shared" si="7"/>
        <v>0.10559553432489258</v>
      </c>
    </row>
    <row r="97" spans="9:12" x14ac:dyDescent="0.25">
      <c r="I97">
        <f t="shared" si="4"/>
        <v>0.30000000000000021</v>
      </c>
      <c r="J97" s="3">
        <f t="shared" si="5"/>
        <v>0.68282012963599592</v>
      </c>
      <c r="K97" s="3">
        <f t="shared" si="6"/>
        <v>0.10708680450373065</v>
      </c>
      <c r="L97" s="3">
        <f t="shared" si="7"/>
        <v>9.89792384992602E-2</v>
      </c>
    </row>
    <row r="98" spans="9:12" x14ac:dyDescent="0.25">
      <c r="I98">
        <f t="shared" si="4"/>
        <v>0.30400000000000021</v>
      </c>
      <c r="J98" s="3">
        <f t="shared" si="5"/>
        <v>0.6868954918032425</v>
      </c>
      <c r="K98" s="3">
        <f t="shared" si="6"/>
        <v>0.10030803032165413</v>
      </c>
      <c r="L98" s="3">
        <f t="shared" si="7"/>
        <v>9.2710344834442265E-2</v>
      </c>
    </row>
    <row r="99" spans="9:12" x14ac:dyDescent="0.25">
      <c r="I99">
        <f t="shared" si="4"/>
        <v>0.30800000000000022</v>
      </c>
      <c r="J99" s="3">
        <f t="shared" si="5"/>
        <v>0.69092451187325987</v>
      </c>
      <c r="K99" s="3">
        <f t="shared" si="6"/>
        <v>9.3875801138007878E-2</v>
      </c>
      <c r="L99" s="3">
        <f t="shared" si="7"/>
        <v>8.6775916992042457E-2</v>
      </c>
    </row>
    <row r="100" spans="9:12" x14ac:dyDescent="0.25">
      <c r="I100">
        <f t="shared" si="4"/>
        <v>0.31200000000000022</v>
      </c>
      <c r="J100" s="3">
        <f t="shared" si="5"/>
        <v>0.69490797957117756</v>
      </c>
      <c r="K100" s="3">
        <f t="shared" si="6"/>
        <v>8.7778770486395888E-2</v>
      </c>
      <c r="L100" s="3">
        <f t="shared" si="7"/>
        <v>8.1163060833470593E-2</v>
      </c>
    </row>
    <row r="101" spans="9:12" x14ac:dyDescent="0.25">
      <c r="I101">
        <f t="shared" si="4"/>
        <v>0.31600000000000023</v>
      </c>
      <c r="J101" s="3">
        <f t="shared" si="5"/>
        <v>0.69884666101238113</v>
      </c>
      <c r="K101" s="3">
        <f t="shared" si="6"/>
        <v>8.2005461557772802E-2</v>
      </c>
      <c r="L101" s="3">
        <f t="shared" si="7"/>
        <v>7.5858970575862036E-2</v>
      </c>
    </row>
    <row r="102" spans="9:12" x14ac:dyDescent="0.25">
      <c r="I102">
        <f t="shared" si="4"/>
        <v>0.32000000000000023</v>
      </c>
      <c r="J102" s="3">
        <f t="shared" si="5"/>
        <v>0.7027412996829514</v>
      </c>
      <c r="K102" s="3">
        <f t="shared" si="6"/>
        <v>7.6544318812869799E-2</v>
      </c>
      <c r="L102" s="3">
        <f t="shared" si="7"/>
        <v>7.0850970218882675E-2</v>
      </c>
    </row>
    <row r="103" spans="9:12" x14ac:dyDescent="0.25">
      <c r="I103">
        <f t="shared" si="4"/>
        <v>0.32400000000000023</v>
      </c>
      <c r="J103" s="3">
        <f t="shared" si="5"/>
        <v>0.70659261736755796</v>
      </c>
      <c r="K103" s="3">
        <f t="shared" si="6"/>
        <v>7.1383755864718443E-2</v>
      </c>
      <c r="L103" s="3">
        <f t="shared" si="7"/>
        <v>6.6126550487616342E-2</v>
      </c>
    </row>
    <row r="104" spans="9:12" x14ac:dyDescent="0.25">
      <c r="I104">
        <f t="shared" si="4"/>
        <v>0.32800000000000024</v>
      </c>
      <c r="J104" s="3">
        <f t="shared" si="5"/>
        <v>0.71040131502822568</v>
      </c>
      <c r="K104" s="3">
        <f t="shared" si="6"/>
        <v>6.6512199695896099E-2</v>
      </c>
      <c r="L104" s="3">
        <f t="shared" si="7"/>
        <v>6.1673401539214301E-2</v>
      </c>
    </row>
    <row r="105" spans="9:12" x14ac:dyDescent="0.25">
      <c r="I105">
        <f t="shared" si="4"/>
        <v>0.33200000000000024</v>
      </c>
      <c r="J105" s="3">
        <f t="shared" si="5"/>
        <v>0.71416807363713319</v>
      </c>
      <c r="K105" s="3">
        <f t="shared" si="6"/>
        <v>6.1918131290894886E-2</v>
      </c>
      <c r="L105" s="3">
        <f t="shared" si="7"/>
        <v>5.7479441681257765E-2</v>
      </c>
    </row>
    <row r="106" spans="9:12" x14ac:dyDescent="0.25">
      <c r="I106">
        <f t="shared" si="4"/>
        <v>0.33600000000000024</v>
      </c>
      <c r="J106" s="3">
        <f t="shared" si="5"/>
        <v>0.7178935549663612</v>
      </c>
      <c r="K106" s="3">
        <f t="shared" si="6"/>
        <v>5.7590122777733378E-2</v>
      </c>
      <c r="L106" s="3">
        <f t="shared" si="7"/>
        <v>5.3532842348168533E-2</v>
      </c>
    </row>
    <row r="107" spans="9:12" x14ac:dyDescent="0.25">
      <c r="I107">
        <f t="shared" si="4"/>
        <v>0.34000000000000025</v>
      </c>
      <c r="J107" s="3">
        <f t="shared" si="5"/>
        <v>0.72157840233729376</v>
      </c>
      <c r="K107" s="3">
        <f t="shared" si="6"/>
        <v>5.351687118471294E-2</v>
      </c>
      <c r="L107" s="3">
        <f t="shared" si="7"/>
        <v>4.9822049578756571E-2</v>
      </c>
    </row>
    <row r="108" spans="9:12" x14ac:dyDescent="0.25">
      <c r="I108">
        <f t="shared" si="4"/>
        <v>0.34400000000000025</v>
      </c>
      <c r="J108" s="3">
        <f t="shared" si="5"/>
        <v>0.72522324133217253</v>
      </c>
      <c r="K108" s="3">
        <f t="shared" si="6"/>
        <v>4.9687228928187818E-2</v>
      </c>
      <c r="L108" s="3">
        <f t="shared" si="7"/>
        <v>4.6335802233357246E-2</v>
      </c>
    </row>
    <row r="109" spans="9:12" x14ac:dyDescent="0.25">
      <c r="I109">
        <f t="shared" si="4"/>
        <v>0.34800000000000025</v>
      </c>
      <c r="J109" s="3">
        <f t="shared" si="5"/>
        <v>0.72882868047012428</v>
      </c>
      <c r="K109" s="3">
        <f t="shared" si="6"/>
        <v>4.6090231155491934E-2</v>
      </c>
      <c r="L109" s="3">
        <f t="shared" si="7"/>
        <v>4.3063147183211727E-2</v>
      </c>
    </row>
    <row r="110" spans="9:12" x14ac:dyDescent="0.25">
      <c r="I110">
        <f t="shared" si="4"/>
        <v>0.35200000000000026</v>
      </c>
      <c r="J110" s="3">
        <f t="shared" si="5"/>
        <v>0.73239531184981543</v>
      </c>
      <c r="K110" s="3">
        <f t="shared" si="6"/>
        <v>4.2715120073865694E-2</v>
      </c>
      <c r="L110" s="3">
        <f t="shared" si="7"/>
        <v>3.9993451697983989E-2</v>
      </c>
    </row>
    <row r="111" spans="9:12" x14ac:dyDescent="0.25">
      <c r="I111">
        <f t="shared" si="4"/>
        <v>0.35600000000000026</v>
      </c>
      <c r="J111" s="3">
        <f t="shared" si="5"/>
        <v>0.73592371176073046</v>
      </c>
      <c r="K111" s="3">
        <f t="shared" si="6"/>
        <v>3.9551366401467836E-2</v>
      </c>
      <c r="L111" s="3">
        <f t="shared" si="7"/>
        <v>3.7116413249757438E-2</v>
      </c>
    </row>
    <row r="112" spans="9:12" x14ac:dyDescent="0.25">
      <c r="I112">
        <f t="shared" si="4"/>
        <v>0.36000000000000026</v>
      </c>
      <c r="J112" s="3">
        <f t="shared" si="5"/>
        <v>0.73941444126493305</v>
      </c>
      <c r="K112" s="3">
        <f t="shared" si="6"/>
        <v>3.6588688080458648E-2</v>
      </c>
      <c r="L112" s="3">
        <f t="shared" si="7"/>
        <v>3.4422066943690738E-2</v>
      </c>
    </row>
    <row r="113" spans="9:12" x14ac:dyDescent="0.25">
      <c r="I113">
        <f t="shared" si="4"/>
        <v>0.36400000000000027</v>
      </c>
      <c r="J113" s="3">
        <f t="shared" si="5"/>
        <v>0.74286804675103912</v>
      </c>
      <c r="K113" s="3">
        <f t="shared" si="6"/>
        <v>3.3817066394804945E-2</v>
      </c>
      <c r="L113" s="3">
        <f t="shared" si="7"/>
        <v>3.1900790776857341E-2</v>
      </c>
    </row>
    <row r="114" spans="9:12" x14ac:dyDescent="0.25">
      <c r="I114">
        <f t="shared" si="4"/>
        <v>0.36800000000000027</v>
      </c>
      <c r="J114" s="3">
        <f t="shared" si="5"/>
        <v>0.7462850604620086</v>
      </c>
      <c r="K114" s="3">
        <f t="shared" si="6"/>
        <v>3.1226759637005996E-2</v>
      </c>
      <c r="L114" s="3">
        <f t="shared" si="7"/>
        <v>2.9543308917799695E-2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opLeftCell="A6" workbookViewId="0">
      <selection activeCell="F21" sqref="F21"/>
    </sheetView>
  </sheetViews>
  <sheetFormatPr defaultRowHeight="15" x14ac:dyDescent="0.25"/>
  <cols>
    <col min="9" max="9" width="15.5703125" customWidth="1"/>
  </cols>
  <sheetData>
    <row r="1" spans="1:11" x14ac:dyDescent="0.25">
      <c r="A1" t="s">
        <v>0</v>
      </c>
      <c r="I1" t="s">
        <v>37</v>
      </c>
    </row>
    <row r="2" spans="1:11" x14ac:dyDescent="0.25">
      <c r="A2" t="s">
        <v>1</v>
      </c>
      <c r="I2" s="10" t="s">
        <v>31</v>
      </c>
      <c r="J2" s="11">
        <v>1250</v>
      </c>
      <c r="K2" t="s">
        <v>48</v>
      </c>
    </row>
    <row r="3" spans="1:11" x14ac:dyDescent="0.25">
      <c r="A3" t="s">
        <v>23</v>
      </c>
      <c r="I3" s="12" t="s">
        <v>20</v>
      </c>
      <c r="J3" s="13">
        <v>0</v>
      </c>
    </row>
    <row r="4" spans="1:11" x14ac:dyDescent="0.25">
      <c r="A4" t="s">
        <v>52</v>
      </c>
      <c r="I4" t="s">
        <v>2</v>
      </c>
      <c r="J4" s="16">
        <f>2*(J3+1)/(2*(J3+1)+2*(J2-J3)*_xlfn.F.INV((1-B6),2*(J2-J3),2*(J3+1)))</f>
        <v>4.1033793600900576E-5</v>
      </c>
      <c r="K4" t="s">
        <v>38</v>
      </c>
    </row>
    <row r="5" spans="1:11" x14ac:dyDescent="0.25">
      <c r="A5" t="s">
        <v>2</v>
      </c>
      <c r="B5" s="5">
        <v>4.1E-5</v>
      </c>
      <c r="C5" t="s">
        <v>5</v>
      </c>
      <c r="I5" t="s">
        <v>6</v>
      </c>
      <c r="J5" s="16">
        <f>2*(J3+1)/((2*(J3+1)+2*(J2-J3)*_xlfn.F.INV(B8,2*(J2-J3),2*(J3+1))))</f>
        <v>1.8403725082757338E-3</v>
      </c>
      <c r="K5" t="s">
        <v>39</v>
      </c>
    </row>
    <row r="6" spans="1:11" x14ac:dyDescent="0.25">
      <c r="A6" t="s">
        <v>3</v>
      </c>
      <c r="B6" s="5">
        <v>0.05</v>
      </c>
      <c r="C6" t="s">
        <v>4</v>
      </c>
      <c r="I6" t="s">
        <v>49</v>
      </c>
    </row>
    <row r="7" spans="1:11" x14ac:dyDescent="0.25">
      <c r="A7" t="s">
        <v>6</v>
      </c>
      <c r="B7" s="5">
        <v>1.8400000000000001E-3</v>
      </c>
      <c r="I7" t="s">
        <v>40</v>
      </c>
      <c r="J7" s="9">
        <f>_xlfn.BINOM.DIST(J3,J2,J4,1)</f>
        <v>0.95</v>
      </c>
    </row>
    <row r="8" spans="1:11" x14ac:dyDescent="0.25">
      <c r="A8" t="s">
        <v>7</v>
      </c>
      <c r="B8" s="5">
        <v>0.1</v>
      </c>
      <c r="C8" t="s">
        <v>8</v>
      </c>
      <c r="I8" t="s">
        <v>41</v>
      </c>
      <c r="J8" s="9">
        <f>_xlfn.BINOM.DIST(J3,J2,J5,1)</f>
        <v>0.10000000000000242</v>
      </c>
    </row>
    <row r="9" spans="1:11" x14ac:dyDescent="0.25">
      <c r="A9" t="s">
        <v>11</v>
      </c>
      <c r="B9" s="5">
        <v>2</v>
      </c>
      <c r="C9" t="s">
        <v>12</v>
      </c>
    </row>
    <row r="10" spans="1:11" x14ac:dyDescent="0.25">
      <c r="A10" t="s">
        <v>9</v>
      </c>
      <c r="B10" s="3">
        <f>NORMSINV(1-B5)</f>
        <v>3.9384783252433029</v>
      </c>
      <c r="I10" t="s">
        <v>27</v>
      </c>
    </row>
    <row r="11" spans="1:11" x14ac:dyDescent="0.25">
      <c r="A11" t="s">
        <v>10</v>
      </c>
      <c r="B11" s="3">
        <f>ABS(NORMSINV(B7))</f>
        <v>2.9043640366917538</v>
      </c>
      <c r="I11" t="s">
        <v>28</v>
      </c>
    </row>
    <row r="12" spans="1:11" x14ac:dyDescent="0.25">
      <c r="A12" t="s">
        <v>13</v>
      </c>
      <c r="B12" s="3">
        <f>B10-B9</f>
        <v>1.9384783252433029</v>
      </c>
      <c r="I12" t="s">
        <v>29</v>
      </c>
    </row>
    <row r="13" spans="1:11" x14ac:dyDescent="0.25">
      <c r="A13" t="s">
        <v>14</v>
      </c>
      <c r="B13" s="3">
        <f>B11-B9</f>
        <v>0.9043640366917538</v>
      </c>
      <c r="I13" t="s">
        <v>51</v>
      </c>
    </row>
    <row r="14" spans="1:11" x14ac:dyDescent="0.25">
      <c r="A14" t="s">
        <v>15</v>
      </c>
      <c r="B14" s="3">
        <f>NORMSDIST(-B12)</f>
        <v>2.6282446343119065E-2</v>
      </c>
      <c r="C14" s="8" t="s">
        <v>25</v>
      </c>
      <c r="I14" t="s">
        <v>30</v>
      </c>
    </row>
    <row r="15" spans="1:11" x14ac:dyDescent="0.25">
      <c r="A15" t="s">
        <v>16</v>
      </c>
      <c r="B15" s="3">
        <f>NORMSDIST(-B13)</f>
        <v>0.18290120064056259</v>
      </c>
      <c r="C15" s="8" t="s">
        <v>26</v>
      </c>
      <c r="I15" s="10" t="s">
        <v>31</v>
      </c>
      <c r="J15" s="11">
        <v>1250</v>
      </c>
      <c r="K15" t="s">
        <v>46</v>
      </c>
    </row>
    <row r="16" spans="1:11" x14ac:dyDescent="0.25">
      <c r="A16" s="1" t="s">
        <v>17</v>
      </c>
      <c r="B16" s="4">
        <f>B15/B14</f>
        <v>6.9590630283336408</v>
      </c>
      <c r="C16" s="1" t="s">
        <v>18</v>
      </c>
      <c r="D16" s="1"/>
      <c r="E16" s="1"/>
      <c r="I16" s="12" t="s">
        <v>36</v>
      </c>
      <c r="J16" s="13">
        <v>0</v>
      </c>
    </row>
    <row r="17" spans="1:12" x14ac:dyDescent="0.25">
      <c r="A17" s="2" t="s">
        <v>19</v>
      </c>
      <c r="I17" s="10" t="s">
        <v>32</v>
      </c>
      <c r="J17" s="11">
        <v>28</v>
      </c>
      <c r="K17" t="s">
        <v>47</v>
      </c>
    </row>
    <row r="18" spans="1:12" x14ac:dyDescent="0.25">
      <c r="A18" s="2" t="s">
        <v>20</v>
      </c>
      <c r="B18" s="5">
        <v>2</v>
      </c>
      <c r="I18" s="12" t="s">
        <v>33</v>
      </c>
      <c r="J18" s="13">
        <v>2</v>
      </c>
    </row>
    <row r="19" spans="1:12" x14ac:dyDescent="0.25">
      <c r="A19" s="2" t="s">
        <v>21</v>
      </c>
      <c r="B19" s="5">
        <v>0.81769999999999998</v>
      </c>
      <c r="I19" s="14" t="s">
        <v>11</v>
      </c>
      <c r="J19" s="15">
        <v>2</v>
      </c>
    </row>
    <row r="20" spans="1:12" x14ac:dyDescent="0.25">
      <c r="A20" s="2" t="s">
        <v>22</v>
      </c>
      <c r="B20" s="6">
        <f>B19/B14</f>
        <v>31.11202014168973</v>
      </c>
      <c r="C20" t="s">
        <v>24</v>
      </c>
      <c r="D20" s="7">
        <f>ROUNDUP(B20,0)</f>
        <v>32</v>
      </c>
    </row>
    <row r="21" spans="1:12" x14ac:dyDescent="0.25">
      <c r="I21" t="s">
        <v>34</v>
      </c>
      <c r="J21" t="s">
        <v>44</v>
      </c>
      <c r="K21" t="s">
        <v>35</v>
      </c>
      <c r="L21" t="s">
        <v>45</v>
      </c>
    </row>
    <row r="22" spans="1:12" x14ac:dyDescent="0.25">
      <c r="I22">
        <v>0</v>
      </c>
      <c r="J22">
        <v>0</v>
      </c>
      <c r="K22">
        <v>1</v>
      </c>
      <c r="L22">
        <v>1</v>
      </c>
    </row>
    <row r="23" spans="1:12" x14ac:dyDescent="0.25">
      <c r="I23">
        <f>I22+0.00002</f>
        <v>2.0000000000000002E-5</v>
      </c>
      <c r="J23" s="3">
        <f>NORMSDIST(NORMSINV(I23)+J$19)</f>
        <v>1.7538011720415393E-2</v>
      </c>
      <c r="K23" s="3">
        <f>_xlfn.BINOM.DIST(J$16,J$15,I23,1)</f>
        <v>0.97530966819763409</v>
      </c>
      <c r="L23" s="3">
        <f>_xlfn.BINOM.DIST(J$18,J$17,J23,1)</f>
        <v>0.98726195622580515</v>
      </c>
    </row>
    <row r="24" spans="1:12" x14ac:dyDescent="0.25">
      <c r="I24">
        <f t="shared" ref="I24:I87" si="0">I23+0.00002</f>
        <v>4.0000000000000003E-5</v>
      </c>
      <c r="J24" s="3">
        <f t="shared" ref="J24:J87" si="1">NORMSDIST(NORMSINV(I24)+J$19)</f>
        <v>2.5923611865109997E-2</v>
      </c>
      <c r="K24" s="3">
        <f t="shared" ref="K24:K87" si="2">_xlfn.BINOM.DIST(J$16,J$15,I24,1)</f>
        <v>0.95122847324639825</v>
      </c>
      <c r="L24" s="3">
        <f t="shared" ref="L24:L87" si="3">_xlfn.BINOM.DIST(J$18,J$17,J24,1)</f>
        <v>0.96478052439445594</v>
      </c>
    </row>
    <row r="25" spans="1:12" x14ac:dyDescent="0.25">
      <c r="I25">
        <f t="shared" si="0"/>
        <v>6.0000000000000008E-5</v>
      </c>
      <c r="J25" s="3">
        <f t="shared" si="1"/>
        <v>3.2436945744838609E-2</v>
      </c>
      <c r="K25" s="3">
        <f t="shared" si="2"/>
        <v>0.92774139882455653</v>
      </c>
      <c r="L25" s="3">
        <f t="shared" si="3"/>
        <v>0.93880908671789931</v>
      </c>
    </row>
    <row r="26" spans="1:12" x14ac:dyDescent="0.25">
      <c r="I26">
        <f t="shared" si="0"/>
        <v>8.0000000000000007E-5</v>
      </c>
      <c r="J26" s="3">
        <f t="shared" si="1"/>
        <v>3.7947957911627694E-2</v>
      </c>
      <c r="K26" s="3">
        <f t="shared" si="2"/>
        <v>0.90483379850048329</v>
      </c>
      <c r="L26" s="3">
        <f t="shared" si="3"/>
        <v>0.91144150110555677</v>
      </c>
    </row>
    <row r="27" spans="1:12" x14ac:dyDescent="0.25">
      <c r="I27">
        <f t="shared" si="0"/>
        <v>1E-4</v>
      </c>
      <c r="J27" s="3">
        <f t="shared" si="1"/>
        <v>4.2805685092248379E-2</v>
      </c>
      <c r="K27" s="3">
        <f t="shared" si="2"/>
        <v>0.88249138662845816</v>
      </c>
      <c r="L27" s="3">
        <f t="shared" si="3"/>
        <v>0.88368396478890199</v>
      </c>
    </row>
    <row r="28" spans="1:12" x14ac:dyDescent="0.25">
      <c r="I28">
        <f t="shared" si="0"/>
        <v>1.2E-4</v>
      </c>
      <c r="J28" s="3">
        <f t="shared" si="1"/>
        <v>4.7193060869985266E-2</v>
      </c>
      <c r="K28" s="3">
        <f t="shared" si="2"/>
        <v>0.86070022946836866</v>
      </c>
      <c r="L28" s="3">
        <f t="shared" si="3"/>
        <v>0.85608218858982088</v>
      </c>
    </row>
    <row r="29" spans="1:12" x14ac:dyDescent="0.25">
      <c r="I29">
        <f t="shared" si="0"/>
        <v>1.4000000000000001E-4</v>
      </c>
      <c r="J29" s="3">
        <f t="shared" si="1"/>
        <v>5.1220455799087954E-2</v>
      </c>
      <c r="K29" s="3">
        <f t="shared" si="2"/>
        <v>0.83944673652381996</v>
      </c>
      <c r="L29" s="3">
        <f t="shared" si="3"/>
        <v>0.82894899317809001</v>
      </c>
    </row>
    <row r="30" spans="1:12" x14ac:dyDescent="0.25">
      <c r="I30">
        <f t="shared" si="0"/>
        <v>1.6000000000000001E-4</v>
      </c>
      <c r="J30" s="3">
        <f t="shared" si="1"/>
        <v>5.4960644799233349E-2</v>
      </c>
      <c r="K30" s="3">
        <f t="shared" si="2"/>
        <v>0.81871765209328373</v>
      </c>
      <c r="L30" s="3">
        <f t="shared" si="3"/>
        <v>0.8024670471976183</v>
      </c>
    </row>
    <row r="31" spans="1:12" x14ac:dyDescent="0.25">
      <c r="I31">
        <f t="shared" si="0"/>
        <v>1.8000000000000001E-4</v>
      </c>
      <c r="J31" s="3">
        <f t="shared" si="1"/>
        <v>5.8464663180836027E-2</v>
      </c>
      <c r="K31" s="3">
        <f t="shared" si="2"/>
        <v>0.79850004702904975</v>
      </c>
      <c r="L31" s="3">
        <f t="shared" si="3"/>
        <v>0.77674151670755964</v>
      </c>
    </row>
    <row r="32" spans="1:12" x14ac:dyDescent="0.25">
      <c r="I32">
        <f t="shared" si="0"/>
        <v>2.0000000000000001E-4</v>
      </c>
      <c r="J32" s="3">
        <f t="shared" si="1"/>
        <v>6.1769964129958575E-2</v>
      </c>
      <c r="K32" s="3">
        <f t="shared" si="2"/>
        <v>0.77878131069887413</v>
      </c>
      <c r="L32" s="3">
        <f t="shared" si="3"/>
        <v>0.75182941775505807</v>
      </c>
    </row>
    <row r="33" spans="9:12" x14ac:dyDescent="0.25">
      <c r="I33">
        <f t="shared" si="0"/>
        <v>2.2000000000000001E-4</v>
      </c>
      <c r="J33" s="3">
        <f t="shared" si="1"/>
        <v>6.4905010921700729E-2</v>
      </c>
      <c r="K33" s="3">
        <f t="shared" si="2"/>
        <v>0.75954914314534283</v>
      </c>
      <c r="L33" s="3">
        <f t="shared" si="3"/>
        <v>0.7277569938474665</v>
      </c>
    </row>
    <row r="34" spans="9:12" x14ac:dyDescent="0.25">
      <c r="I34">
        <f t="shared" si="0"/>
        <v>2.4000000000000001E-4</v>
      </c>
      <c r="J34" s="3">
        <f t="shared" si="1"/>
        <v>6.7892043559822021E-2</v>
      </c>
      <c r="K34" s="3">
        <f t="shared" si="2"/>
        <v>0.74079154743809028</v>
      </c>
      <c r="L34" s="3">
        <f t="shared" si="3"/>
        <v>0.70453047408510394</v>
      </c>
    </row>
    <row r="35" spans="9:12" x14ac:dyDescent="0.25">
      <c r="I35">
        <f t="shared" si="0"/>
        <v>2.6000000000000003E-4</v>
      </c>
      <c r="J35" s="3">
        <f t="shared" si="1"/>
        <v>7.0748836526015754E-2</v>
      </c>
      <c r="K35" s="3">
        <f t="shared" si="2"/>
        <v>0.72249682221413292</v>
      </c>
      <c r="L35" s="3">
        <f t="shared" si="3"/>
        <v>0.68214296442265943</v>
      </c>
    </row>
    <row r="36" spans="9:12" x14ac:dyDescent="0.25">
      <c r="I36">
        <f t="shared" si="0"/>
        <v>2.8000000000000003E-4</v>
      </c>
      <c r="J36" s="3">
        <f t="shared" si="1"/>
        <v>7.3489864400330784E-2</v>
      </c>
      <c r="K36" s="3">
        <f t="shared" si="2"/>
        <v>0.70465355440169641</v>
      </c>
      <c r="L36" s="3">
        <f t="shared" si="3"/>
        <v>0.66057897974874091</v>
      </c>
    </row>
    <row r="37" spans="9:12" x14ac:dyDescent="0.25">
      <c r="I37">
        <f t="shared" si="0"/>
        <v>3.0000000000000003E-4</v>
      </c>
      <c r="J37" s="3">
        <f t="shared" si="1"/>
        <v>7.612710258646134E-2</v>
      </c>
      <c r="K37" s="3">
        <f t="shared" si="2"/>
        <v>0.68725061212302352</v>
      </c>
      <c r="L37" s="3">
        <f t="shared" si="3"/>
        <v>0.63981748554523232</v>
      </c>
    </row>
    <row r="38" spans="9:12" x14ac:dyDescent="0.25">
      <c r="I38">
        <f t="shared" si="0"/>
        <v>3.2000000000000003E-4</v>
      </c>
      <c r="J38" s="3">
        <f t="shared" si="1"/>
        <v>7.8670593903902658E-2</v>
      </c>
      <c r="K38" s="3">
        <f t="shared" si="2"/>
        <v>0.67027713777176501</v>
      </c>
      <c r="L38" s="3">
        <f t="shared" si="3"/>
        <v>0.61983397078999247</v>
      </c>
    </row>
    <row r="39" spans="9:12" x14ac:dyDescent="0.25">
      <c r="I39">
        <f t="shared" si="0"/>
        <v>3.4000000000000002E-4</v>
      </c>
      <c r="J39" s="3">
        <f t="shared" si="1"/>
        <v>8.1128859747342241E-2</v>
      </c>
      <c r="K39" s="3">
        <f t="shared" si="2"/>
        <v>0.65372254126066309</v>
      </c>
      <c r="L39" s="3">
        <f t="shared" si="3"/>
        <v>0.60060187622936145</v>
      </c>
    </row>
    <row r="40" spans="9:12" x14ac:dyDescent="0.25">
      <c r="I40">
        <f t="shared" si="0"/>
        <v>3.6000000000000002E-4</v>
      </c>
      <c r="J40" s="3">
        <f t="shared" si="1"/>
        <v>8.3509205012475746E-2</v>
      </c>
      <c r="K40" s="3">
        <f t="shared" si="2"/>
        <v>0.63757649343533995</v>
      </c>
      <c r="L40" s="3">
        <f t="shared" si="3"/>
        <v>0.58209358527541943</v>
      </c>
    </row>
    <row r="41" spans="9:12" x14ac:dyDescent="0.25">
      <c r="I41">
        <f t="shared" si="0"/>
        <v>3.8000000000000002E-4</v>
      </c>
      <c r="J41" s="3">
        <f t="shared" si="1"/>
        <v>8.5817948562896609E-2</v>
      </c>
      <c r="K41" s="3">
        <f t="shared" si="2"/>
        <v>0.62182891965010911</v>
      </c>
      <c r="L41" s="3">
        <f t="shared" si="3"/>
        <v>0.5642811133237472</v>
      </c>
    </row>
    <row r="42" spans="9:12" x14ac:dyDescent="0.25">
      <c r="I42">
        <f t="shared" si="0"/>
        <v>4.0000000000000002E-4</v>
      </c>
      <c r="J42" s="3">
        <f t="shared" si="1"/>
        <v>8.8060600347464255E-2</v>
      </c>
      <c r="K42" s="3">
        <f t="shared" si="2"/>
        <v>0.60646999350182773</v>
      </c>
      <c r="L42" s="3">
        <f t="shared" si="3"/>
        <v>0.54713658634455586</v>
      </c>
    </row>
    <row r="43" spans="9:12" x14ac:dyDescent="0.25">
      <c r="I43">
        <f t="shared" si="0"/>
        <v>4.2000000000000002E-4</v>
      </c>
      <c r="J43" s="3">
        <f t="shared" si="1"/>
        <v>9.0241999543808515E-2</v>
      </c>
      <c r="K43" s="3">
        <f t="shared" si="2"/>
        <v>0.59149013071790346</v>
      </c>
      <c r="L43" s="3">
        <f t="shared" si="3"/>
        <v>0.53063257063497948</v>
      </c>
    </row>
    <row r="44" spans="9:12" x14ac:dyDescent="0.25">
      <c r="I44">
        <f t="shared" si="0"/>
        <v>4.4000000000000002E-4</v>
      </c>
      <c r="J44" s="3">
        <f t="shared" si="1"/>
        <v>9.2366423734594374E-2</v>
      </c>
      <c r="K44" s="3">
        <f t="shared" si="2"/>
        <v>0.57687998319466827</v>
      </c>
      <c r="L44" s="3">
        <f t="shared" si="3"/>
        <v>0.51474229655056158</v>
      </c>
    </row>
    <row r="45" spans="9:12" x14ac:dyDescent="0.25">
      <c r="I45">
        <f t="shared" si="0"/>
        <v>4.6000000000000001E-4</v>
      </c>
      <c r="J45" s="3">
        <f t="shared" si="1"/>
        <v>9.4437676219126299E-2</v>
      </c>
      <c r="K45" s="3">
        <f t="shared" si="2"/>
        <v>0.56263043318242012</v>
      </c>
      <c r="L45" s="3">
        <f t="shared" si="3"/>
        <v>0.49943980624161632</v>
      </c>
    </row>
    <row r="46" spans="9:12" x14ac:dyDescent="0.25">
      <c r="I46">
        <f t="shared" si="0"/>
        <v>4.8000000000000001E-4</v>
      </c>
      <c r="J46" s="3">
        <f t="shared" si="1"/>
        <v>9.645915659052777E-2</v>
      </c>
      <c r="K46" s="3">
        <f t="shared" si="2"/>
        <v>0.54873258761353028</v>
      </c>
      <c r="L46" s="3">
        <f t="shared" si="3"/>
        <v>0.48470004669570588</v>
      </c>
    </row>
    <row r="47" spans="9:12" x14ac:dyDescent="0.25">
      <c r="I47">
        <f t="shared" si="0"/>
        <v>5.0000000000000001E-4</v>
      </c>
      <c r="J47" s="3">
        <f t="shared" si="1"/>
        <v>9.8433918342965193E-2</v>
      </c>
      <c r="K47" s="3">
        <f t="shared" si="2"/>
        <v>0.53517777257009691</v>
      </c>
      <c r="L47" s="3">
        <f t="shared" si="3"/>
        <v>0.4704989233497362</v>
      </c>
    </row>
    <row r="48" spans="9:12" x14ac:dyDescent="0.25">
      <c r="I48">
        <f t="shared" si="0"/>
        <v>5.2000000000000006E-4</v>
      </c>
      <c r="J48" s="3">
        <f t="shared" si="1"/>
        <v>0.10036471631098082</v>
      </c>
      <c r="K48" s="3">
        <f t="shared" si="2"/>
        <v>0.52195752788771443</v>
      </c>
      <c r="L48" s="3">
        <f t="shared" si="3"/>
        <v>0.45681332530192142</v>
      </c>
    </row>
    <row r="49" spans="9:12" x14ac:dyDescent="0.25">
      <c r="I49">
        <f t="shared" si="0"/>
        <v>5.4000000000000012E-4</v>
      </c>
      <c r="J49" s="3">
        <f t="shared" si="1"/>
        <v>0.1022540460539595</v>
      </c>
      <c r="K49" s="3">
        <f t="shared" si="2"/>
        <v>0.50906360189201416</v>
      </c>
      <c r="L49" s="3">
        <f t="shared" si="3"/>
        <v>0.44362113015128823</v>
      </c>
    </row>
    <row r="50" spans="9:12" x14ac:dyDescent="0.25">
      <c r="I50">
        <f t="shared" si="0"/>
        <v>5.6000000000000017E-4</v>
      </c>
      <c r="J50" s="3">
        <f t="shared" si="1"/>
        <v>0.10410417679823997</v>
      </c>
      <c r="K50" s="3">
        <f t="shared" si="2"/>
        <v>0.49648794626470905</v>
      </c>
      <c r="L50" s="3">
        <f t="shared" si="3"/>
        <v>0.43090119434075436</v>
      </c>
    </row>
    <row r="51" spans="9:12" x14ac:dyDescent="0.25">
      <c r="I51">
        <f t="shared" si="0"/>
        <v>5.8000000000000022E-4</v>
      </c>
      <c r="J51" s="3">
        <f t="shared" si="1"/>
        <v>0.10591717918095379</v>
      </c>
      <c r="K51" s="3">
        <f t="shared" si="2"/>
        <v>0.48422271103596226</v>
      </c>
      <c r="L51" s="3">
        <f t="shared" si="3"/>
        <v>0.41863333332371711</v>
      </c>
    </row>
    <row r="52" spans="9:12" x14ac:dyDescent="0.25">
      <c r="I52">
        <f t="shared" si="0"/>
        <v>6.0000000000000027E-4</v>
      </c>
      <c r="J52" s="3">
        <f t="shared" si="1"/>
        <v>0.1076949487651442</v>
      </c>
      <c r="K52" s="3">
        <f t="shared" si="2"/>
        <v>0.47226023969997027</v>
      </c>
      <c r="L52" s="3">
        <f t="shared" si="3"/>
        <v>0.40679829473969159</v>
      </c>
    </row>
    <row r="53" spans="9:12" x14ac:dyDescent="0.25">
      <c r="I53">
        <f t="shared" si="0"/>
        <v>6.2000000000000033E-4</v>
      </c>
      <c r="J53" s="3">
        <f t="shared" si="1"/>
        <v>0.10943922608884325</v>
      </c>
      <c r="K53" s="3">
        <f t="shared" si="2"/>
        <v>0.46059306445073361</v>
      </c>
      <c r="L53" s="3">
        <f t="shared" si="3"/>
        <v>0.39537772695158085</v>
      </c>
    </row>
    <row r="54" spans="9:12" x14ac:dyDescent="0.25">
      <c r="I54">
        <f t="shared" si="0"/>
        <v>6.4000000000000038E-4</v>
      </c>
      <c r="J54" s="3">
        <f t="shared" si="1"/>
        <v>0.11115161385325721</v>
      </c>
      <c r="K54" s="3">
        <f t="shared" si="2"/>
        <v>0.44921390153505891</v>
      </c>
      <c r="L54" s="3">
        <f t="shared" si="3"/>
        <v>0.38435414468185958</v>
      </c>
    </row>
    <row r="55" spans="9:12" x14ac:dyDescent="0.25">
      <c r="I55">
        <f t="shared" si="0"/>
        <v>6.6000000000000043E-4</v>
      </c>
      <c r="J55" s="3">
        <f t="shared" si="1"/>
        <v>0.1128335917340917</v>
      </c>
      <c r="K55" s="3">
        <f t="shared" si="2"/>
        <v>0.43811564671991043</v>
      </c>
      <c r="L55" s="3">
        <f t="shared" si="3"/>
        <v>0.37371089302800231</v>
      </c>
    </row>
    <row r="56" spans="9:12" x14ac:dyDescent="0.25">
      <c r="I56">
        <f t="shared" si="0"/>
        <v>6.8000000000000048E-4</v>
      </c>
      <c r="J56" s="3">
        <f t="shared" si="1"/>
        <v>0.11448652920608283</v>
      </c>
      <c r="K56" s="3">
        <f t="shared" si="2"/>
        <v>0.42729137087129893</v>
      </c>
      <c r="L56" s="3">
        <f t="shared" si="3"/>
        <v>0.36343211079667209</v>
      </c>
    </row>
    <row r="57" spans="9:12" x14ac:dyDescent="0.25">
      <c r="I57">
        <f t="shared" si="0"/>
        <v>7.0000000000000053E-4</v>
      </c>
      <c r="J57" s="3">
        <f t="shared" si="1"/>
        <v>0.1161116966972895</v>
      </c>
      <c r="K57" s="3">
        <f t="shared" si="2"/>
        <v>0.416734315641966</v>
      </c>
      <c r="L57" s="3">
        <f t="shared" si="3"/>
        <v>0.35350269384108202</v>
      </c>
    </row>
    <row r="58" spans="9:12" x14ac:dyDescent="0.25">
      <c r="I58">
        <f t="shared" si="0"/>
        <v>7.2000000000000059E-4</v>
      </c>
      <c r="J58" s="3">
        <f t="shared" si="1"/>
        <v>0.11771027533172788</v>
      </c>
      <c r="K58" s="3">
        <f t="shared" si="2"/>
        <v>0.40643788926518853</v>
      </c>
      <c r="L58" s="3">
        <f t="shared" si="3"/>
        <v>0.34390825889457033</v>
      </c>
    </row>
    <row r="59" spans="9:12" x14ac:dyDescent="0.25">
      <c r="I59">
        <f t="shared" si="0"/>
        <v>7.4000000000000064E-4</v>
      </c>
      <c r="J59" s="3">
        <f t="shared" si="1"/>
        <v>0.11928336547288837</v>
      </c>
      <c r="K59" s="3">
        <f t="shared" si="2"/>
        <v>0.39639566245209312</v>
      </c>
      <c r="L59" s="3">
        <f t="shared" si="3"/>
        <v>0.3346351082495661</v>
      </c>
    </row>
    <row r="60" spans="9:12" x14ac:dyDescent="0.25">
      <c r="I60">
        <f t="shared" si="0"/>
        <v>7.6000000000000069E-4</v>
      </c>
      <c r="J60" s="3">
        <f t="shared" si="1"/>
        <v>0.12083199424383222</v>
      </c>
      <c r="K60" s="3">
        <f t="shared" si="2"/>
        <v>0.38660136438993636</v>
      </c>
      <c r="L60" s="3">
        <f t="shared" si="3"/>
        <v>0.32567019552303089</v>
      </c>
    </row>
    <row r="61" spans="9:12" x14ac:dyDescent="0.25">
      <c r="I61">
        <f t="shared" si="0"/>
        <v>7.8000000000000074E-4</v>
      </c>
      <c r="J61" s="3">
        <f t="shared" si="1"/>
        <v>0.12235712216991883</v>
      </c>
      <c r="K61" s="3">
        <f t="shared" si="2"/>
        <v>0.37704887883886767</v>
      </c>
      <c r="L61" s="3">
        <f t="shared" si="3"/>
        <v>0.31700109266819221</v>
      </c>
    </row>
    <row r="62" spans="9:12" x14ac:dyDescent="0.25">
      <c r="I62">
        <f t="shared" si="0"/>
        <v>8.000000000000008E-4</v>
      </c>
      <c r="J62" s="3">
        <f t="shared" si="1"/>
        <v>0.12385964906618374</v>
      </c>
      <c r="K62" s="3">
        <f t="shared" si="2"/>
        <v>0.36773224032475216</v>
      </c>
      <c r="L62" s="3">
        <f t="shared" si="3"/>
        <v>0.30861595833153288</v>
      </c>
    </row>
    <row r="63" spans="9:12" x14ac:dyDescent="0.25">
      <c r="I63">
        <f t="shared" si="0"/>
        <v>8.2000000000000085E-4</v>
      </c>
      <c r="J63" s="3">
        <f t="shared" si="1"/>
        <v>0.12534041927182418</v>
      </c>
      <c r="K63" s="3">
        <f t="shared" si="2"/>
        <v>0.35864563042569281</v>
      </c>
      <c r="L63" s="3">
        <f t="shared" si="3"/>
        <v>0.3005035076085002</v>
      </c>
    </row>
    <row r="64" spans="9:12" x14ac:dyDescent="0.25">
      <c r="I64">
        <f t="shared" si="0"/>
        <v>8.400000000000009E-4</v>
      </c>
      <c r="J64" s="3">
        <f t="shared" si="1"/>
        <v>0.1268002263181989</v>
      </c>
      <c r="K64" s="3">
        <f t="shared" si="2"/>
        <v>0.3497833741499467</v>
      </c>
      <c r="L64" s="3">
        <f t="shared" si="3"/>
        <v>0.29265298321774669</v>
      </c>
    </row>
    <row r="65" spans="9:12" x14ac:dyDescent="0.25">
      <c r="I65">
        <f t="shared" si="0"/>
        <v>8.6000000000000095E-4</v>
      </c>
      <c r="J65" s="3">
        <f t="shared" si="1"/>
        <v>0.12823981710355625</v>
      </c>
      <c r="K65" s="3">
        <f t="shared" si="2"/>
        <v>0.34113993640298751</v>
      </c>
      <c r="L65" s="3">
        <f t="shared" si="3"/>
        <v>0.28505412808885655</v>
      </c>
    </row>
    <row r="66" spans="9:12" x14ac:dyDescent="0.25">
      <c r="I66">
        <f t="shared" si="0"/>
        <v>8.8000000000000101E-4</v>
      </c>
      <c r="J66" s="3">
        <f t="shared" si="1"/>
        <v>0.12965989563676186</v>
      </c>
      <c r="K66" s="3">
        <f t="shared" si="2"/>
        <v>0.33270991854152299</v>
      </c>
      <c r="L66" s="3">
        <f t="shared" si="3"/>
        <v>0.27769715934059602</v>
      </c>
    </row>
    <row r="67" spans="9:12" x14ac:dyDescent="0.25">
      <c r="I67">
        <f t="shared" si="0"/>
        <v>9.0000000000000106E-4</v>
      </c>
      <c r="J67" s="3">
        <f t="shared" si="1"/>
        <v>0.13106112640322512</v>
      </c>
      <c r="K67" s="3">
        <f t="shared" si="2"/>
        <v>0.32448805501232802</v>
      </c>
      <c r="L67" s="3">
        <f t="shared" si="3"/>
        <v>0.27057274361384054</v>
      </c>
    </row>
    <row r="68" spans="9:12" x14ac:dyDescent="0.25">
      <c r="I68">
        <f t="shared" si="0"/>
        <v>9.2000000000000111E-4</v>
      </c>
      <c r="J68" s="3">
        <f t="shared" si="1"/>
        <v>0.13244413739860708</v>
      </c>
      <c r="K68" s="3">
        <f t="shared" si="2"/>
        <v>0.31646921007380729</v>
      </c>
      <c r="L68" s="3">
        <f t="shared" si="3"/>
        <v>0.26367197371462447</v>
      </c>
    </row>
    <row r="69" spans="9:12" x14ac:dyDescent="0.25">
      <c r="I69">
        <f t="shared" si="0"/>
        <v>9.4000000000000116E-4</v>
      </c>
      <c r="J69" s="3">
        <f t="shared" si="1"/>
        <v>0.13380952286955924</v>
      </c>
      <c r="K69" s="3">
        <f t="shared" si="2"/>
        <v>0.30864837459825384</v>
      </c>
      <c r="L69" s="3">
        <f t="shared" si="3"/>
        <v>0.2569863465167242</v>
      </c>
    </row>
    <row r="70" spans="9:12" x14ac:dyDescent="0.25">
      <c r="I70">
        <f t="shared" si="0"/>
        <v>9.6000000000000122E-4</v>
      </c>
      <c r="J70" s="3">
        <f t="shared" si="1"/>
        <v>0.13515784579534257</v>
      </c>
      <c r="K70" s="3">
        <f t="shared" si="2"/>
        <v>0.3010206629528176</v>
      </c>
      <c r="L70" s="3">
        <f t="shared" si="3"/>
        <v>0.25050774206980359</v>
      </c>
    </row>
    <row r="71" spans="9:12" x14ac:dyDescent="0.25">
      <c r="I71">
        <f t="shared" si="0"/>
        <v>9.8000000000000127E-4</v>
      </c>
      <c r="J71" s="3">
        <f t="shared" si="1"/>
        <v>0.13648964013967732</v>
      </c>
      <c r="K71" s="3">
        <f t="shared" si="2"/>
        <v>0.29358130995724913</v>
      </c>
      <c r="L71" s="3">
        <f t="shared" si="3"/>
        <v>0.24422840385709735</v>
      </c>
    </row>
    <row r="72" spans="9:12" x14ac:dyDescent="0.25">
      <c r="I72">
        <f t="shared" si="0"/>
        <v>1.0000000000000013E-3</v>
      </c>
      <c r="J72" s="3">
        <f t="shared" si="1"/>
        <v>0.13780541289830031</v>
      </c>
      <c r="K72" s="3">
        <f t="shared" si="2"/>
        <v>0.28632566791652903</v>
      </c>
      <c r="L72" s="3">
        <f t="shared" si="3"/>
        <v>0.23814092014614241</v>
      </c>
    </row>
    <row r="73" spans="9:12" x14ac:dyDescent="0.25">
      <c r="I73">
        <f t="shared" si="0"/>
        <v>1.0200000000000014E-3</v>
      </c>
      <c r="J73" s="3">
        <f t="shared" si="1"/>
        <v>0.13910564596444536</v>
      </c>
      <c r="K73" s="3">
        <f t="shared" si="2"/>
        <v>0.27924920372654294</v>
      </c>
      <c r="L73" s="3">
        <f t="shared" si="3"/>
        <v>0.2322382063763401</v>
      </c>
    </row>
    <row r="74" spans="9:12" x14ac:dyDescent="0.25">
      <c r="I74">
        <f t="shared" si="0"/>
        <v>1.0400000000000014E-3</v>
      </c>
      <c r="J74" s="3">
        <f t="shared" si="1"/>
        <v>0.14039079783165631</v>
      </c>
      <c r="K74" s="3">
        <f t="shared" si="2"/>
        <v>0.27234749605100261</v>
      </c>
      <c r="L74" s="3">
        <f t="shared" si="3"/>
        <v>0.22651348852819642</v>
      </c>
    </row>
    <row r="75" spans="9:12" x14ac:dyDescent="0.25">
      <c r="I75">
        <f t="shared" si="0"/>
        <v>1.0600000000000015E-3</v>
      </c>
      <c r="J75" s="3">
        <f t="shared" si="1"/>
        <v>0.14166130515094522</v>
      </c>
      <c r="K75" s="3">
        <f t="shared" si="2"/>
        <v>0.2656162325678641</v>
      </c>
      <c r="L75" s="3">
        <f t="shared" si="3"/>
        <v>0.22096028742059742</v>
      </c>
    </row>
    <row r="76" spans="9:12" x14ac:dyDescent="0.25">
      <c r="I76">
        <f t="shared" si="0"/>
        <v>1.0800000000000015E-3</v>
      </c>
      <c r="J76" s="3">
        <f t="shared" si="1"/>
        <v>0.14291758415723951</v>
      </c>
      <c r="K76" s="3">
        <f t="shared" si="2"/>
        <v>0.25905120728353076</v>
      </c>
      <c r="L76" s="3">
        <f t="shared" si="3"/>
        <v>0.21557240388436</v>
      </c>
    </row>
    <row r="77" spans="9:12" x14ac:dyDescent="0.25">
      <c r="I77">
        <f t="shared" si="0"/>
        <v>1.1000000000000016E-3</v>
      </c>
      <c r="J77" s="3">
        <f t="shared" si="1"/>
        <v>0.14416003197829166</v>
      </c>
      <c r="K77" s="3">
        <f t="shared" si="2"/>
        <v>0.25264831791317482</v>
      </c>
      <c r="L77" s="3">
        <f t="shared" si="3"/>
        <v>0.21034390476234216</v>
      </c>
    </row>
    <row r="78" spans="9:12" x14ac:dyDescent="0.25">
      <c r="I78">
        <f t="shared" si="0"/>
        <v>1.1200000000000016E-3</v>
      </c>
      <c r="J78" s="3">
        <f t="shared" si="1"/>
        <v>0.1453890278376693</v>
      </c>
      <c r="K78" s="3">
        <f t="shared" si="2"/>
        <v>0.24640356332555161</v>
      </c>
      <c r="L78" s="3">
        <f t="shared" si="3"/>
        <v>0.20526910968869022</v>
      </c>
    </row>
    <row r="79" spans="9:12" x14ac:dyDescent="0.25">
      <c r="I79">
        <f t="shared" si="0"/>
        <v>1.1400000000000017E-3</v>
      </c>
      <c r="J79" s="3">
        <f t="shared" si="1"/>
        <v>0.14660493416212736</v>
      </c>
      <c r="K79" s="3">
        <f t="shared" si="2"/>
        <v>0.24031304105071888</v>
      </c>
      <c r="L79" s="3">
        <f t="shared" si="3"/>
        <v>0.20034257860200055</v>
      </c>
    </row>
    <row r="80" spans="9:12" x14ac:dyDescent="0.25">
      <c r="I80">
        <f t="shared" si="0"/>
        <v>1.1600000000000017E-3</v>
      </c>
      <c r="J80" s="3">
        <f t="shared" si="1"/>
        <v>0.14780809760248331</v>
      </c>
      <c r="K80" s="3">
        <f t="shared" si="2"/>
        <v>0.2343729448491142</v>
      </c>
      <c r="L80" s="3">
        <f t="shared" si="3"/>
        <v>0.1955590999495691</v>
      </c>
    </row>
    <row r="81" spans="9:12" x14ac:dyDescent="0.25">
      <c r="I81">
        <f t="shared" si="0"/>
        <v>1.1800000000000018E-3</v>
      </c>
      <c r="J81" s="3">
        <f t="shared" si="1"/>
        <v>0.14899884997611848</v>
      </c>
      <c r="K81" s="3">
        <f t="shared" si="2"/>
        <v>0.22857956234048177</v>
      </c>
      <c r="L81" s="3">
        <f t="shared" si="3"/>
        <v>0.19091367954212382</v>
      </c>
    </row>
    <row r="82" spans="9:12" x14ac:dyDescent="0.25">
      <c r="I82">
        <f t="shared" si="0"/>
        <v>1.2000000000000018E-3</v>
      </c>
      <c r="J82" s="3">
        <f t="shared" si="1"/>
        <v>0.1501775091383328</v>
      </c>
      <c r="K82" s="3">
        <f t="shared" si="2"/>
        <v>0.22292927269117513</v>
      </c>
      <c r="L82" s="3">
        <f t="shared" si="3"/>
        <v>0.1864015300207254</v>
      </c>
    </row>
    <row r="83" spans="9:12" x14ac:dyDescent="0.25">
      <c r="I83">
        <f t="shared" si="0"/>
        <v>1.2200000000000019E-3</v>
      </c>
      <c r="J83" s="3">
        <f t="shared" si="1"/>
        <v>0.15134437978901491</v>
      </c>
      <c r="K83" s="3">
        <f t="shared" si="2"/>
        <v>0.21741854435840038</v>
      </c>
      <c r="L83" s="3">
        <f t="shared" si="3"/>
        <v>0.18201806089965647</v>
      </c>
    </row>
    <row r="84" spans="9:12" x14ac:dyDescent="0.25">
      <c r="I84">
        <f t="shared" si="0"/>
        <v>1.240000000000002E-3</v>
      </c>
      <c r="J84" s="3">
        <f t="shared" si="1"/>
        <v>0.15249975422039183</v>
      </c>
      <c r="K84" s="3">
        <f t="shared" si="2"/>
        <v>0.21204393288999898</v>
      </c>
      <c r="L84" s="3">
        <f t="shared" si="3"/>
        <v>0.17775886915128028</v>
      </c>
    </row>
    <row r="85" spans="9:12" x14ac:dyDescent="0.25">
      <c r="I85">
        <f t="shared" si="0"/>
        <v>1.260000000000002E-3</v>
      </c>
      <c r="J85" s="3">
        <f t="shared" si="1"/>
        <v>0.1536439130110453</v>
      </c>
      <c r="K85" s="3">
        <f t="shared" si="2"/>
        <v>0.20680207877840356</v>
      </c>
      <c r="L85" s="3">
        <f t="shared" si="3"/>
        <v>0.17361973030078146</v>
      </c>
    </row>
    <row r="86" spans="9:12" x14ac:dyDescent="0.25">
      <c r="I86">
        <f t="shared" si="0"/>
        <v>1.2800000000000021E-3</v>
      </c>
      <c r="J86" s="3">
        <f t="shared" si="1"/>
        <v>0.15477712567083271</v>
      </c>
      <c r="K86" s="3">
        <f t="shared" si="2"/>
        <v>0.20168970536743452</v>
      </c>
      <c r="L86" s="3">
        <f t="shared" si="3"/>
        <v>0.16959659000068744</v>
      </c>
    </row>
    <row r="87" spans="9:12" x14ac:dyDescent="0.25">
      <c r="I87">
        <f t="shared" si="0"/>
        <v>1.3000000000000021E-3</v>
      </c>
      <c r="J87" s="3">
        <f t="shared" si="1"/>
        <v>0.15589965124089322</v>
      </c>
      <c r="K87" s="3">
        <f t="shared" si="2"/>
        <v>0.19670361681063619</v>
      </c>
      <c r="L87" s="3">
        <f t="shared" si="3"/>
        <v>0.16568555605686497</v>
      </c>
    </row>
    <row r="88" spans="9:12" x14ac:dyDescent="0.25">
      <c r="I88">
        <f t="shared" ref="I88:I114" si="4">I87+0.00002</f>
        <v>1.3200000000000022E-3</v>
      </c>
      <c r="J88" s="3">
        <f t="shared" ref="J88:J114" si="5">NORMSDIST(NORMSINV(I88)+J$19)</f>
        <v>0.15701173885250458</v>
      </c>
      <c r="K88" s="3">
        <f t="shared" ref="K88:K114" si="6">_xlfn.BINOM.DIST(J$16,J$15,I88,1)</f>
        <v>0.19184069607988613</v>
      </c>
      <c r="L88" s="3">
        <f t="shared" ref="L88:L114" si="7">_xlfn.BINOM.DIST(J$18,J$17,J88,1)</f>
        <v>0.16188289087940497</v>
      </c>
    </row>
    <row r="89" spans="9:12" x14ac:dyDescent="0.25">
      <c r="I89">
        <f t="shared" si="4"/>
        <v>1.3400000000000022E-3</v>
      </c>
      <c r="J89" s="3">
        <f t="shared" si="5"/>
        <v>0.15811362824818823</v>
      </c>
      <c r="K89" s="3">
        <f t="shared" si="6"/>
        <v>0.18709790302303872</v>
      </c>
      <c r="L89" s="3">
        <f t="shared" si="7"/>
        <v>0.15818500433345462</v>
      </c>
    </row>
    <row r="90" spans="9:12" x14ac:dyDescent="0.25">
      <c r="I90">
        <f t="shared" si="4"/>
        <v>1.3600000000000023E-3</v>
      </c>
      <c r="J90" s="3">
        <f t="shared" si="5"/>
        <v>0.15920555026813168</v>
      </c>
      <c r="K90" s="3">
        <f t="shared" si="6"/>
        <v>0.18247227246939901</v>
      </c>
      <c r="L90" s="3">
        <f t="shared" si="7"/>
        <v>0.1545884469665903</v>
      </c>
    </row>
    <row r="91" spans="9:12" x14ac:dyDescent="0.25">
      <c r="I91">
        <f t="shared" si="4"/>
        <v>1.3800000000000023E-3</v>
      </c>
      <c r="J91" s="3">
        <f t="shared" si="5"/>
        <v>0.16028772730470853</v>
      </c>
      <c r="K91" s="3">
        <f t="shared" si="6"/>
        <v>0.1779609123818475</v>
      </c>
      <c r="L91" s="3">
        <f t="shared" si="7"/>
        <v>0.15108990359077359</v>
      </c>
    </row>
    <row r="92" spans="9:12" x14ac:dyDescent="0.25">
      <c r="I92">
        <f t="shared" si="4"/>
        <v>1.4000000000000024E-3</v>
      </c>
      <c r="J92" s="3">
        <f t="shared" si="5"/>
        <v>0.16136037372761788</v>
      </c>
      <c r="K92" s="3">
        <f t="shared" si="6"/>
        <v>0.17356100205446931</v>
      </c>
      <c r="L92" s="3">
        <f t="shared" si="7"/>
        <v>0.14768618719828439</v>
      </c>
    </row>
    <row r="93" spans="9:12" x14ac:dyDescent="0.25">
      <c r="I93">
        <f t="shared" si="4"/>
        <v>1.4200000000000024E-3</v>
      </c>
      <c r="J93" s="3">
        <f t="shared" si="5"/>
        <v>0.16242369628192957</v>
      </c>
      <c r="K93" s="3">
        <f t="shared" si="6"/>
        <v>0.16926979035456846</v>
      </c>
      <c r="L93" s="3">
        <f t="shared" si="7"/>
        <v>0.14437423319231993</v>
      </c>
    </row>
    <row r="94" spans="9:12" x14ac:dyDescent="0.25">
      <c r="I94">
        <f t="shared" si="4"/>
        <v>1.4400000000000025E-3</v>
      </c>
      <c r="J94" s="3">
        <f t="shared" si="5"/>
        <v>0.16347789446111458</v>
      </c>
      <c r="K94" s="3">
        <f t="shared" si="6"/>
        <v>0.16508459400797362</v>
      </c>
      <c r="L94" s="3">
        <f t="shared" si="7"/>
        <v>0.14115109391414099</v>
      </c>
    </row>
    <row r="95" spans="9:12" x14ac:dyDescent="0.25">
      <c r="I95">
        <f t="shared" si="4"/>
        <v>1.4600000000000025E-3</v>
      </c>
      <c r="J95" s="3">
        <f t="shared" si="5"/>
        <v>0.16452316085695878</v>
      </c>
      <c r="K95" s="3">
        <f t="shared" si="6"/>
        <v>0.16100279592657193</v>
      </c>
      <c r="L95" s="3">
        <f t="shared" si="7"/>
        <v>0.13801393344975643</v>
      </c>
    </row>
    <row r="96" spans="9:12" x14ac:dyDescent="0.25">
      <c r="I96">
        <f t="shared" si="4"/>
        <v>1.4800000000000026E-3</v>
      </c>
      <c r="J96" s="3">
        <f t="shared" si="5"/>
        <v>0.16555968148808434</v>
      </c>
      <c r="K96" s="3">
        <f t="shared" si="6"/>
        <v>0.15702184357702947</v>
      </c>
      <c r="L96" s="3">
        <f t="shared" si="7"/>
        <v>0.13496002270021237</v>
      </c>
    </row>
    <row r="97" spans="9:12" x14ac:dyDescent="0.25">
      <c r="I97">
        <f t="shared" si="4"/>
        <v>1.5000000000000026E-3</v>
      </c>
      <c r="J97" s="3">
        <f t="shared" si="5"/>
        <v>0.1665876361086554</v>
      </c>
      <c r="K97" s="3">
        <f t="shared" si="6"/>
        <v>0.15313924738968751</v>
      </c>
      <c r="L97" s="3">
        <f t="shared" si="7"/>
        <v>0.13198673470052438</v>
      </c>
    </row>
    <row r="98" spans="9:12" x14ac:dyDescent="0.25">
      <c r="I98">
        <f t="shared" si="4"/>
        <v>1.5200000000000027E-3</v>
      </c>
      <c r="J98" s="3">
        <f t="shared" si="5"/>
        <v>0.16760719849870953</v>
      </c>
      <c r="K98" s="3">
        <f t="shared" si="6"/>
        <v>0.14935257920664413</v>
      </c>
      <c r="L98" s="3">
        <f t="shared" si="7"/>
        <v>0.12909154017321955</v>
      </c>
    </row>
    <row r="99" spans="9:12" x14ac:dyDescent="0.25">
      <c r="I99">
        <f t="shared" si="4"/>
        <v>1.5400000000000027E-3</v>
      </c>
      <c r="J99" s="3">
        <f t="shared" si="5"/>
        <v>0.16861853673743377</v>
      </c>
      <c r="K99" s="3">
        <f t="shared" si="6"/>
        <v>0.14565947076805655</v>
      </c>
      <c r="L99" s="3">
        <f t="shared" si="7"/>
        <v>0.1262720033033132</v>
      </c>
    </row>
    <row r="100" spans="9:12" x14ac:dyDescent="0.25">
      <c r="I100">
        <f t="shared" si="4"/>
        <v>1.5600000000000028E-3</v>
      </c>
      <c r="J100" s="3">
        <f t="shared" si="5"/>
        <v>0.16962181346059568</v>
      </c>
      <c r="K100" s="3">
        <f t="shared" si="6"/>
        <v>0.14205761223572569</v>
      </c>
      <c r="L100" s="3">
        <f t="shared" si="7"/>
        <v>0.12352577772235077</v>
      </c>
    </row>
    <row r="101" spans="9:12" x14ac:dyDescent="0.25">
      <c r="I101">
        <f t="shared" si="4"/>
        <v>1.5800000000000028E-3</v>
      </c>
      <c r="J101" s="3">
        <f t="shared" si="5"/>
        <v>0.17061718610323329</v>
      </c>
      <c r="K101" s="3">
        <f t="shared" si="6"/>
        <v>0.13854475075304301</v>
      </c>
      <c r="L101" s="3">
        <f t="shared" si="7"/>
        <v>0.12085060268991919</v>
      </c>
    </row>
    <row r="102" spans="9:12" x14ac:dyDescent="0.25">
      <c r="I102">
        <f t="shared" si="4"/>
        <v>1.6000000000000029E-3</v>
      </c>
      <c r="J102" s="3">
        <f t="shared" si="5"/>
        <v>0.17160480712862722</v>
      </c>
      <c r="K102" s="3">
        <f t="shared" si="6"/>
        <v>0.13511868904040655</v>
      </c>
      <c r="L102" s="3">
        <f t="shared" si="7"/>
        <v>0.11824429946171083</v>
      </c>
    </row>
    <row r="103" spans="9:12" x14ac:dyDescent="0.25">
      <c r="I103">
        <f t="shared" si="4"/>
        <v>1.6200000000000029E-3</v>
      </c>
      <c r="J103" s="3">
        <f t="shared" si="5"/>
        <v>0.17258482424448598</v>
      </c>
      <c r="K103" s="3">
        <f t="shared" si="6"/>
        <v>0.13177728402523231</v>
      </c>
      <c r="L103" s="3">
        <f t="shared" si="7"/>
        <v>0.11570476783390934</v>
      </c>
    </row>
    <row r="104" spans="9:12" x14ac:dyDescent="0.25">
      <c r="I104">
        <f t="shared" si="4"/>
        <v>1.640000000000003E-3</v>
      </c>
      <c r="J104" s="3">
        <f t="shared" si="5"/>
        <v>0.17355738060721063</v>
      </c>
      <c r="K104" s="3">
        <f t="shared" si="6"/>
        <v>0.12851844550570959</v>
      </c>
      <c r="L104" s="3">
        <f t="shared" si="7"/>
        <v>0.11322998285426454</v>
      </c>
    </row>
    <row r="105" spans="9:12" x14ac:dyDescent="0.25">
      <c r="I105">
        <f t="shared" si="4"/>
        <v>1.6600000000000031E-3</v>
      </c>
      <c r="J105" s="3">
        <f t="shared" si="5"/>
        <v>0.17452261501502842</v>
      </c>
      <c r="K105" s="3">
        <f t="shared" si="6"/>
        <v>0.12534013484747067</v>
      </c>
      <c r="L105" s="3">
        <f t="shared" si="7"/>
        <v>0.11081799169081935</v>
      </c>
    </row>
    <row r="106" spans="9:12" x14ac:dyDescent="0.25">
      <c r="I106">
        <f t="shared" si="4"/>
        <v>1.6800000000000031E-3</v>
      </c>
      <c r="J106" s="3">
        <f t="shared" si="5"/>
        <v>0.17548066209073046</v>
      </c>
      <c r="K106" s="3">
        <f t="shared" si="6"/>
        <v>0.12224036371236328</v>
      </c>
      <c r="L106" s="3">
        <f t="shared" si="7"/>
        <v>0.1084669106497783</v>
      </c>
    </row>
    <row r="107" spans="9:12" x14ac:dyDescent="0.25">
      <c r="I107">
        <f t="shared" si="4"/>
        <v>1.7000000000000032E-3</v>
      </c>
      <c r="J107" s="3">
        <f t="shared" si="5"/>
        <v>0.17643165245468626</v>
      </c>
      <c r="K107" s="3">
        <f t="shared" si="6"/>
        <v>0.1192171928185369</v>
      </c>
      <c r="L107" s="3">
        <f t="shared" si="7"/>
        <v>0.10617492233452645</v>
      </c>
    </row>
    <row r="108" spans="9:12" x14ac:dyDescent="0.25">
      <c r="I108">
        <f t="shared" si="4"/>
        <v>1.7200000000000032E-3</v>
      </c>
      <c r="J108" s="3">
        <f t="shared" si="5"/>
        <v>0.17737571288876369</v>
      </c>
      <c r="K108" s="3">
        <f t="shared" si="6"/>
        <v>0.11626873073107188</v>
      </c>
      <c r="L108" s="3">
        <f t="shared" si="7"/>
        <v>0.10394027293826444</v>
      </c>
    </row>
    <row r="109" spans="9:12" x14ac:dyDescent="0.25">
      <c r="I109">
        <f t="shared" si="4"/>
        <v>1.7400000000000033E-3</v>
      </c>
      <c r="J109" s="3">
        <f t="shared" si="5"/>
        <v>0.1783129664917249</v>
      </c>
      <c r="K109" s="3">
        <f t="shared" si="6"/>
        <v>0.11339313268239913</v>
      </c>
      <c r="L109" s="3">
        <f t="shared" si="7"/>
        <v>0.10176126966319714</v>
      </c>
    </row>
    <row r="110" spans="9:12" x14ac:dyDescent="0.25">
      <c r="I110">
        <f t="shared" si="4"/>
        <v>1.7600000000000033E-3</v>
      </c>
      <c r="J110" s="3">
        <f t="shared" si="5"/>
        <v>0.17924353282664388</v>
      </c>
      <c r="K110" s="3">
        <f t="shared" si="6"/>
        <v>0.11058859942177791</v>
      </c>
      <c r="L110" s="3">
        <f t="shared" si="7"/>
        <v>9.9636278259584612E-2</v>
      </c>
    </row>
    <row r="111" spans="9:12" x14ac:dyDescent="0.25">
      <c r="I111">
        <f t="shared" si="4"/>
        <v>1.7800000000000034E-3</v>
      </c>
      <c r="J111" s="3">
        <f t="shared" si="5"/>
        <v>0.18016752806082839</v>
      </c>
      <c r="K111" s="3">
        <f t="shared" si="6"/>
        <v>0.10785337609311574</v>
      </c>
      <c r="L111" s="3">
        <f t="shared" si="7"/>
        <v>9.756372067840649E-2</v>
      </c>
    </row>
    <row r="112" spans="9:12" x14ac:dyDescent="0.25">
      <c r="I112">
        <f t="shared" si="4"/>
        <v>1.8000000000000034E-3</v>
      </c>
      <c r="J112" s="3">
        <f t="shared" si="5"/>
        <v>0.18108506509871772</v>
      </c>
      <c r="K112" s="3">
        <f t="shared" si="6"/>
        <v>0.10518575114043298</v>
      </c>
      <c r="L112" s="3">
        <f t="shared" si="7"/>
        <v>9.5542072831705072E-2</v>
      </c>
    </row>
    <row r="113" spans="9:12" x14ac:dyDescent="0.25">
      <c r="I113">
        <f t="shared" si="4"/>
        <v>1.8200000000000035E-3</v>
      </c>
      <c r="J113" s="3">
        <f t="shared" si="5"/>
        <v>0.18199625370817299</v>
      </c>
      <c r="K113" s="3">
        <f t="shared" si="6"/>
        <v>0.1025840552402922</v>
      </c>
      <c r="L113" s="3">
        <f t="shared" si="7"/>
        <v>9.3569862455052999E-2</v>
      </c>
    </row>
    <row r="114" spans="9:12" x14ac:dyDescent="0.25">
      <c r="I114">
        <f t="shared" si="4"/>
        <v>1.8400000000000035E-3</v>
      </c>
      <c r="J114" s="3">
        <f t="shared" si="5"/>
        <v>0.18290120064056303</v>
      </c>
      <c r="K114" s="3">
        <f t="shared" si="6"/>
        <v>0.10004666026052741</v>
      </c>
      <c r="L114" s="3">
        <f t="shared" si="7"/>
        <v>9.1645667066884665E-2</v>
      </c>
    </row>
    <row r="115" spans="9:12" x14ac:dyDescent="0.25">
      <c r="I115">
        <f t="shared" ref="I115:I119" si="8">I114+0.00002</f>
        <v>1.8600000000000036E-3</v>
      </c>
      <c r="J115" s="3">
        <f t="shared" ref="J115:J119" si="9">NORMSDIST(NORMSINV(I115)+J$19)</f>
        <v>0.18380000974501401</v>
      </c>
      <c r="K115" s="3">
        <f t="shared" ref="K115:K119" si="10">_xlfn.BINOM.DIST(J$16,J$15,I115,1)</f>
        <v>9.7571978244627031E-2</v>
      </c>
      <c r="L115" s="3">
        <f t="shared" ref="L115:L119" si="11">_xlfn.BINOM.DIST(J$18,J$17,J115,1)</f>
        <v>8.9768112019736154E-2</v>
      </c>
    </row>
    <row r="116" spans="9:12" x14ac:dyDescent="0.25">
      <c r="I116">
        <f t="shared" si="8"/>
        <v>1.8800000000000036E-3</v>
      </c>
      <c r="J116" s="3">
        <f t="shared" si="9"/>
        <v>0.18469278207716097</v>
      </c>
      <c r="K116" s="3">
        <f t="shared" si="10"/>
        <v>9.515846042113793E-2</v>
      </c>
      <c r="L116" s="3">
        <f t="shared" si="11"/>
        <v>8.7935868638737646E-2</v>
      </c>
    </row>
    <row r="117" spans="9:12" x14ac:dyDescent="0.25">
      <c r="I117">
        <f t="shared" si="8"/>
        <v>1.9000000000000037E-3</v>
      </c>
      <c r="J117" s="3">
        <f t="shared" si="9"/>
        <v>0.18557961600272424</v>
      </c>
      <c r="K117" s="3">
        <f t="shared" si="10"/>
        <v>9.2804596237475445E-2</v>
      </c>
      <c r="L117" s="3">
        <f t="shared" si="11"/>
        <v>8.6147652442942091E-2</v>
      </c>
    </row>
    <row r="118" spans="9:12" x14ac:dyDescent="0.25">
      <c r="I118">
        <f t="shared" si="8"/>
        <v>1.9200000000000037E-3</v>
      </c>
      <c r="J118" s="3">
        <f t="shared" si="9"/>
        <v>0.18646060729621072</v>
      </c>
      <c r="K118" s="3">
        <f t="shared" si="10"/>
        <v>9.0508912417537737E-2</v>
      </c>
      <c r="L118" s="3">
        <f t="shared" si="11"/>
        <v>8.4402221445326844E-2</v>
      </c>
    </row>
    <row r="119" spans="9:12" x14ac:dyDescent="0.25">
      <c r="I119">
        <f t="shared" si="8"/>
        <v>1.9400000000000038E-3</v>
      </c>
      <c r="J119" s="3">
        <f t="shared" si="9"/>
        <v>0.18733584923501048</v>
      </c>
      <c r="K119" s="3">
        <f t="shared" si="10"/>
        <v>8.826997204253971E-2</v>
      </c>
      <c r="L119" s="3">
        <f t="shared" si="11"/>
        <v>8.2698374527555477E-2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workbookViewId="0">
      <selection activeCell="K22" sqref="K22:K23"/>
    </sheetView>
  </sheetViews>
  <sheetFormatPr defaultRowHeight="15" x14ac:dyDescent="0.25"/>
  <sheetData>
    <row r="3" spans="1:5" x14ac:dyDescent="0.25">
      <c r="A3" t="s">
        <v>3</v>
      </c>
      <c r="B3">
        <v>0.05</v>
      </c>
      <c r="C3">
        <v>0.05</v>
      </c>
      <c r="D3">
        <v>0.05</v>
      </c>
      <c r="E3">
        <v>0.05</v>
      </c>
    </row>
    <row r="4" spans="1:5" x14ac:dyDescent="0.25">
      <c r="A4" t="s">
        <v>7</v>
      </c>
      <c r="C4">
        <v>0.1</v>
      </c>
      <c r="D4">
        <v>0.05</v>
      </c>
      <c r="E4">
        <v>0.01</v>
      </c>
    </row>
    <row r="6" spans="1:5" x14ac:dyDescent="0.25">
      <c r="A6" t="s">
        <v>20</v>
      </c>
      <c r="B6" t="s">
        <v>42</v>
      </c>
      <c r="C6" t="s">
        <v>43</v>
      </c>
      <c r="D6" t="s">
        <v>43</v>
      </c>
      <c r="E6" t="s">
        <v>43</v>
      </c>
    </row>
    <row r="7" spans="1:5" x14ac:dyDescent="0.25">
      <c r="A7">
        <v>0</v>
      </c>
      <c r="B7" s="9">
        <f>0.5*_xlfn.CHISQ.INV.RT(1-$B$3,2*A7+2)</f>
        <v>5.1293294387550578E-2</v>
      </c>
      <c r="C7" s="3">
        <f>_xlfn.CHISQ.INV.RT(C$4,2*$A7+2)/_xlfn.CHISQ.INV.RT(1-C$3,2*$A7+2)</f>
        <v>44.890567480354839</v>
      </c>
      <c r="D7" s="3">
        <f t="shared" ref="D7:E27" si="0">_xlfn.CHISQ.INV.RT(D$4,2*$A7+2)/_xlfn.CHISQ.INV.RT(1-D$3,2*$A7+2)</f>
        <v>58.403974814319717</v>
      </c>
      <c r="E7" s="3">
        <f t="shared" si="0"/>
        <v>89.781134960709679</v>
      </c>
    </row>
    <row r="8" spans="1:5" x14ac:dyDescent="0.25">
      <c r="A8">
        <f>A7+1</f>
        <v>1</v>
      </c>
      <c r="B8" s="9">
        <f t="shared" ref="B8:B27" si="1">0.5*_xlfn.CHISQ.INV.RT(1-$B$3,2*A8+2)</f>
        <v>0.35536151069866223</v>
      </c>
      <c r="C8" s="3">
        <f t="shared" ref="C8:C27" si="2">_xlfn.CHISQ.INV.RT(C$4,2*$A8+2)/_xlfn.CHISQ.INV.RT(1-C$3,2*$A8+2)</f>
        <v>10.945811667166778</v>
      </c>
      <c r="D8" s="3">
        <f t="shared" si="0"/>
        <v>13.349404410916236</v>
      </c>
      <c r="E8" s="3">
        <f t="shared" si="0"/>
        <v>18.680560128592457</v>
      </c>
    </row>
    <row r="9" spans="1:5" x14ac:dyDescent="0.25">
      <c r="A9">
        <f t="shared" ref="A9:A27" si="3">A8+1</f>
        <v>2</v>
      </c>
      <c r="B9" s="9">
        <f t="shared" si="1"/>
        <v>0.81769144716395337</v>
      </c>
      <c r="C9" s="3">
        <f t="shared" si="2"/>
        <v>6.5089592856742255</v>
      </c>
      <c r="D9" s="3">
        <f t="shared" si="0"/>
        <v>7.6994734917529772</v>
      </c>
      <c r="E9" s="3">
        <f t="shared" si="0"/>
        <v>10.280096415390302</v>
      </c>
    </row>
    <row r="10" spans="1:5" x14ac:dyDescent="0.25">
      <c r="A10">
        <f t="shared" si="3"/>
        <v>3</v>
      </c>
      <c r="B10" s="9">
        <f t="shared" si="1"/>
        <v>1.3663183967498316</v>
      </c>
      <c r="C10" s="3">
        <f t="shared" si="2"/>
        <v>4.8896238857267562</v>
      </c>
      <c r="D10" s="3">
        <f t="shared" si="0"/>
        <v>5.6748533477825926</v>
      </c>
      <c r="E10" s="3">
        <f t="shared" si="0"/>
        <v>7.3519594984058791</v>
      </c>
    </row>
    <row r="11" spans="1:5" x14ac:dyDescent="0.25">
      <c r="A11">
        <f t="shared" si="3"/>
        <v>4</v>
      </c>
      <c r="B11" s="9">
        <f t="shared" si="1"/>
        <v>1.9701495680595311</v>
      </c>
      <c r="C11" s="3">
        <f t="shared" si="2"/>
        <v>4.0573516425586895</v>
      </c>
      <c r="D11" s="3">
        <f t="shared" si="0"/>
        <v>4.6461036131653666</v>
      </c>
      <c r="E11" s="3">
        <f t="shared" si="0"/>
        <v>5.8902256801279202</v>
      </c>
    </row>
    <row r="12" spans="1:5" x14ac:dyDescent="0.25">
      <c r="A12">
        <f t="shared" si="3"/>
        <v>5</v>
      </c>
      <c r="B12" s="9">
        <f t="shared" si="1"/>
        <v>2.6130147441963198</v>
      </c>
      <c r="C12" s="3">
        <f t="shared" si="2"/>
        <v>3.549415063176085</v>
      </c>
      <c r="D12" s="3">
        <f t="shared" si="0"/>
        <v>4.0233354718306451</v>
      </c>
      <c r="E12" s="3">
        <f t="shared" si="0"/>
        <v>5.0166129685577712</v>
      </c>
    </row>
    <row r="13" spans="1:5" x14ac:dyDescent="0.25">
      <c r="A13">
        <f t="shared" si="3"/>
        <v>6</v>
      </c>
      <c r="B13" s="9">
        <f t="shared" si="1"/>
        <v>3.2853156918946715</v>
      </c>
      <c r="C13" s="3">
        <f t="shared" si="2"/>
        <v>3.2058021493893594</v>
      </c>
      <c r="D13" s="3">
        <f t="shared" si="0"/>
        <v>3.604644656109341</v>
      </c>
      <c r="E13" s="3">
        <f t="shared" si="0"/>
        <v>4.4350742019356408</v>
      </c>
    </row>
    <row r="14" spans="1:5" x14ac:dyDescent="0.25">
      <c r="A14">
        <f t="shared" si="3"/>
        <v>7</v>
      </c>
      <c r="B14" s="9">
        <f t="shared" si="1"/>
        <v>3.9808227861892767</v>
      </c>
      <c r="C14" s="3">
        <f t="shared" si="2"/>
        <v>2.9569049148294297</v>
      </c>
      <c r="D14" s="3">
        <f t="shared" si="0"/>
        <v>3.302863379914085</v>
      </c>
      <c r="E14" s="3">
        <f t="shared" si="0"/>
        <v>4.0192604176996989</v>
      </c>
    </row>
    <row r="15" spans="1:5" x14ac:dyDescent="0.25">
      <c r="A15">
        <f t="shared" si="3"/>
        <v>8</v>
      </c>
      <c r="B15" s="9">
        <f t="shared" si="1"/>
        <v>4.6952275403444919</v>
      </c>
      <c r="C15" s="3">
        <f t="shared" si="2"/>
        <v>2.7676425539890182</v>
      </c>
      <c r="D15" s="3">
        <f t="shared" si="0"/>
        <v>3.0743237875404943</v>
      </c>
      <c r="E15" s="3">
        <f t="shared" si="0"/>
        <v>3.7064556973687566</v>
      </c>
    </row>
    <row r="16" spans="1:5" x14ac:dyDescent="0.25">
      <c r="A16">
        <f t="shared" si="3"/>
        <v>9</v>
      </c>
      <c r="B16" s="9">
        <f t="shared" si="1"/>
        <v>5.4254056970912927</v>
      </c>
      <c r="C16" s="3">
        <f t="shared" si="2"/>
        <v>2.6184199090897544</v>
      </c>
      <c r="D16" s="3">
        <f t="shared" si="0"/>
        <v>2.89475429100822</v>
      </c>
      <c r="E16" s="3">
        <f t="shared" si="0"/>
        <v>3.4620668834742929</v>
      </c>
    </row>
    <row r="17" spans="1:5" x14ac:dyDescent="0.25">
      <c r="A17">
        <f t="shared" si="3"/>
        <v>10</v>
      </c>
      <c r="B17" s="9">
        <f t="shared" si="1"/>
        <v>6.1690072893953234</v>
      </c>
      <c r="C17" s="3">
        <f t="shared" si="2"/>
        <v>2.4974263198652586</v>
      </c>
      <c r="D17" s="3">
        <f t="shared" si="0"/>
        <v>2.7495865120601133</v>
      </c>
      <c r="E17" s="3">
        <f t="shared" si="0"/>
        <v>3.2654654588309753</v>
      </c>
    </row>
    <row r="18" spans="1:5" x14ac:dyDescent="0.25">
      <c r="A18">
        <f t="shared" si="3"/>
        <v>11</v>
      </c>
      <c r="B18" s="9">
        <f t="shared" si="1"/>
        <v>6.9242125135851067</v>
      </c>
      <c r="C18" s="3">
        <f t="shared" si="2"/>
        <v>2.39711333407937</v>
      </c>
      <c r="D18" s="3">
        <f t="shared" si="0"/>
        <v>2.6295429574382698</v>
      </c>
      <c r="E18" s="3">
        <f t="shared" si="0"/>
        <v>3.1035890402718334</v>
      </c>
    </row>
    <row r="19" spans="1:5" x14ac:dyDescent="0.25">
      <c r="A19">
        <f t="shared" si="3"/>
        <v>12</v>
      </c>
      <c r="B19" s="9">
        <f t="shared" si="1"/>
        <v>7.6895782916308688</v>
      </c>
      <c r="C19" s="3">
        <f t="shared" si="2"/>
        <v>2.3124266327211638</v>
      </c>
      <c r="D19" s="3">
        <f t="shared" si="0"/>
        <v>2.5284311561110955</v>
      </c>
      <c r="E19" s="3">
        <f t="shared" si="0"/>
        <v>2.9677624009601629</v>
      </c>
    </row>
    <row r="20" spans="1:5" x14ac:dyDescent="0.25">
      <c r="A20">
        <f t="shared" si="3"/>
        <v>13</v>
      </c>
      <c r="B20" s="9">
        <f t="shared" si="1"/>
        <v>8.4639375222112481</v>
      </c>
      <c r="C20" s="3">
        <f t="shared" si="2"/>
        <v>2.2398512775642119</v>
      </c>
      <c r="D20" s="3">
        <f t="shared" si="0"/>
        <v>2.4419567159463065</v>
      </c>
      <c r="E20" s="3">
        <f t="shared" si="0"/>
        <v>2.8519962277381361</v>
      </c>
    </row>
    <row r="21" spans="1:5" x14ac:dyDescent="0.25">
      <c r="A21">
        <f t="shared" si="3"/>
        <v>14</v>
      </c>
      <c r="B21" s="9">
        <f t="shared" si="1"/>
        <v>9.246330490976737</v>
      </c>
      <c r="C21" s="3">
        <f t="shared" si="2"/>
        <v>2.1768648534679054</v>
      </c>
      <c r="D21" s="3">
        <f t="shared" si="0"/>
        <v>2.3670456008715641</v>
      </c>
      <c r="E21" s="3">
        <f t="shared" si="0"/>
        <v>2.7520204561788866</v>
      </c>
    </row>
    <row r="22" spans="1:5" x14ac:dyDescent="0.25">
      <c r="A22">
        <f t="shared" si="3"/>
        <v>15</v>
      </c>
      <c r="B22" s="9">
        <f t="shared" si="1"/>
        <v>10.035956732274142</v>
      </c>
      <c r="C22" s="3">
        <f t="shared" si="2"/>
        <v>2.1216086427532432</v>
      </c>
      <c r="D22" s="3">
        <f t="shared" si="0"/>
        <v>2.3014377578833423</v>
      </c>
      <c r="E22" s="3">
        <f t="shared" si="0"/>
        <v>2.6647071755617024</v>
      </c>
    </row>
    <row r="23" spans="1:5" x14ac:dyDescent="0.25">
      <c r="A23">
        <f t="shared" si="3"/>
        <v>16</v>
      </c>
      <c r="B23" s="9">
        <f t="shared" si="1"/>
        <v>10.832140356275987</v>
      </c>
      <c r="C23" s="3">
        <f t="shared" si="2"/>
        <v>2.07268166962514</v>
      </c>
      <c r="D23" s="3">
        <f t="shared" si="0"/>
        <v>2.2434332352024353</v>
      </c>
      <c r="E23" s="3">
        <f t="shared" si="0"/>
        <v>2.5877115188646993</v>
      </c>
    </row>
    <row r="24" spans="1:5" x14ac:dyDescent="0.25">
      <c r="A24">
        <f t="shared" si="3"/>
        <v>17</v>
      </c>
      <c r="B24" s="9">
        <f t="shared" si="1"/>
        <v>11.634304509446883</v>
      </c>
      <c r="C24" s="3">
        <f t="shared" si="2"/>
        <v>2.0290071424811762</v>
      </c>
      <c r="D24" s="3">
        <f t="shared" si="0"/>
        <v>2.1917279251329829</v>
      </c>
      <c r="E24" s="3">
        <f t="shared" si="0"/>
        <v>2.5192401683353363</v>
      </c>
    </row>
    <row r="25" spans="1:5" x14ac:dyDescent="0.25">
      <c r="A25">
        <f t="shared" si="3"/>
        <v>18</v>
      </c>
      <c r="B25" s="9">
        <f t="shared" si="1"/>
        <v>12.441952191667813</v>
      </c>
      <c r="C25" s="3">
        <f t="shared" si="2"/>
        <v>1.9897432116695235</v>
      </c>
      <c r="D25" s="3">
        <f t="shared" si="0"/>
        <v>2.1453040407404655</v>
      </c>
      <c r="E25" s="3">
        <f t="shared" si="0"/>
        <v>2.4578975156587166</v>
      </c>
    </row>
    <row r="26" spans="1:5" x14ac:dyDescent="0.25">
      <c r="A26">
        <f t="shared" si="3"/>
        <v>19</v>
      </c>
      <c r="B26" s="9">
        <f t="shared" si="1"/>
        <v>13.254651598346555</v>
      </c>
      <c r="C26" s="3">
        <f t="shared" si="2"/>
        <v>1.9542217624105607</v>
      </c>
      <c r="D26" s="3">
        <f t="shared" si="0"/>
        <v>2.103355145368083</v>
      </c>
      <c r="E26" s="3">
        <f t="shared" si="0"/>
        <v>2.4025806819211124</v>
      </c>
    </row>
    <row r="27" spans="1:5" x14ac:dyDescent="0.25">
      <c r="A27">
        <f t="shared" si="3"/>
        <v>20</v>
      </c>
      <c r="B27" s="9">
        <f t="shared" si="1"/>
        <v>14.072024748341317</v>
      </c>
      <c r="C27" s="3">
        <f t="shared" si="2"/>
        <v>1.921905462008517</v>
      </c>
      <c r="D27" s="3">
        <f t="shared" si="0"/>
        <v>2.065233636251214</v>
      </c>
      <c r="E27" s="3">
        <f t="shared" si="0"/>
        <v>2.3524061912908816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J_AQL_1</vt:lpstr>
      <vt:lpstr>Optimal_J</vt:lpstr>
      <vt:lpstr>F_AQL_6.5</vt:lpstr>
      <vt:lpstr>Q_AQL_0.01</vt:lpstr>
      <vt:lpstr>Unity_Factors</vt:lpstr>
      <vt:lpstr>t1_</vt:lpstr>
      <vt:lpstr>tt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 </cp:lastModifiedBy>
  <dcterms:created xsi:type="dcterms:W3CDTF">2018-09-06T05:42:15Z</dcterms:created>
  <dcterms:modified xsi:type="dcterms:W3CDTF">2018-10-22T03:17:17Z</dcterms:modified>
</cp:coreProperties>
</file>