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Professional\TradeCol\QD\2021\"/>
    </mc:Choice>
  </mc:AlternateContent>
  <bookViews>
    <workbookView xWindow="0" yWindow="0" windowWidth="21600" windowHeight="9735"/>
  </bookViews>
  <sheets>
    <sheet name="Normal_LDL" sheetId="1" r:id="rId1"/>
    <sheet name="Gamma_LDL" sheetId="2" r:id="rId2"/>
  </sheets>
  <definedNames>
    <definedName name="_xlnm._FilterDatabase" localSheetId="1" hidden="1">Gamma_LDL!#REF!</definedName>
    <definedName name="alpha">Gamma_LDL!#REF!</definedName>
    <definedName name="LDL_Normal">Normal_LDL!$B$2</definedName>
    <definedName name="mean">Normal_LDL!$J$4</definedName>
    <definedName name="scale">Gamma_LDL!$M$4</definedName>
    <definedName name="shape">Gamma_LDL!$M$3</definedName>
    <definedName name="sigma">Normal_LDL!$J$5</definedName>
    <definedName name="solver_adj" localSheetId="1" hidden="1">Gamma_LDL!$M$3:$M$4</definedName>
    <definedName name="solver_adj" localSheetId="0" hidden="1">Normal_LDL!$J$4:$J$5</definedName>
    <definedName name="solver_cvg" localSheetId="1" hidden="1">0.0001</definedName>
    <definedName name="solver_cvg" localSheetId="0" hidden="1">0.0001</definedName>
    <definedName name="solver_drv" localSheetId="1" hidden="1">1</definedName>
    <definedName name="solver_drv" localSheetId="0" hidden="1">1</definedName>
    <definedName name="solver_eng" localSheetId="1" hidden="1">1</definedName>
    <definedName name="solver_eng" localSheetId="0" hidden="1">1</definedName>
    <definedName name="solver_est" localSheetId="1" hidden="1">1</definedName>
    <definedName name="solver_est" localSheetId="0" hidden="1">1</definedName>
    <definedName name="solver_itr" localSheetId="1" hidden="1">2147483647</definedName>
    <definedName name="solver_itr" localSheetId="0" hidden="1">2147483647</definedName>
    <definedName name="solver_lhs1" localSheetId="1" hidden="1">Gamma_LDL!$M$4</definedName>
    <definedName name="solver_lhs1" localSheetId="0" hidden="1">Normal_LDL!$J$5</definedName>
    <definedName name="solver_lhs2" localSheetId="1" hidden="1">Gamma_LDL!$M$4</definedName>
    <definedName name="solver_lhs2" localSheetId="0" hidden="1">Normal_LDL!$J$5</definedName>
    <definedName name="solver_lhs3" localSheetId="1" hidden="1">Gamma_LDL!$M$3</definedName>
    <definedName name="solver_lhs3" localSheetId="0" hidden="1">Normal_LDL!$J$5</definedName>
    <definedName name="solver_lhs4" localSheetId="1" hidden="1">Gamma_LDL!$M$3</definedName>
    <definedName name="solver_lhs4" localSheetId="0" hidden="1">Normal_LDL!$J$5</definedName>
    <definedName name="solver_mip" localSheetId="1" hidden="1">2147483647</definedName>
    <definedName name="solver_mip" localSheetId="0" hidden="1">2147483647</definedName>
    <definedName name="solver_mni" localSheetId="1" hidden="1">30</definedName>
    <definedName name="solver_mni" localSheetId="0" hidden="1">30</definedName>
    <definedName name="solver_mrt" localSheetId="1" hidden="1">0.075</definedName>
    <definedName name="solver_mrt" localSheetId="0" hidden="1">0.075</definedName>
    <definedName name="solver_msl" localSheetId="1" hidden="1">2</definedName>
    <definedName name="solver_msl" localSheetId="0" hidden="1">2</definedName>
    <definedName name="solver_neg" localSheetId="1" hidden="1">1</definedName>
    <definedName name="solver_neg" localSheetId="0" hidden="1">1</definedName>
    <definedName name="solver_nod" localSheetId="1" hidden="1">2147483647</definedName>
    <definedName name="solver_nod" localSheetId="0" hidden="1">2147483647</definedName>
    <definedName name="solver_num" localSheetId="1" hidden="1">4</definedName>
    <definedName name="solver_num" localSheetId="0" hidden="1">0</definedName>
    <definedName name="solver_nwt" localSheetId="1" hidden="1">1</definedName>
    <definedName name="solver_nwt" localSheetId="0" hidden="1">1</definedName>
    <definedName name="solver_opt" localSheetId="1" hidden="1">Gamma_LDL!$M$5</definedName>
    <definedName name="solver_opt" localSheetId="0" hidden="1">Normal_LDL!$J$6</definedName>
    <definedName name="solver_pre" localSheetId="1" hidden="1">0.000001</definedName>
    <definedName name="solver_pre" localSheetId="0" hidden="1">0.000001</definedName>
    <definedName name="solver_rbv" localSheetId="1" hidden="1">1</definedName>
    <definedName name="solver_rbv" localSheetId="0" hidden="1">1</definedName>
    <definedName name="solver_rel1" localSheetId="1" hidden="1">1</definedName>
    <definedName name="solver_rel1" localSheetId="0" hidden="1">1</definedName>
    <definedName name="solver_rel2" localSheetId="1" hidden="1">3</definedName>
    <definedName name="solver_rel2" localSheetId="0" hidden="1">3</definedName>
    <definedName name="solver_rel3" localSheetId="1" hidden="1">1</definedName>
    <definedName name="solver_rel3" localSheetId="0" hidden="1">3</definedName>
    <definedName name="solver_rel4" localSheetId="1" hidden="1">3</definedName>
    <definedName name="solver_rel4" localSheetId="0" hidden="1">3</definedName>
    <definedName name="solver_rhs1" localSheetId="1" hidden="1">8</definedName>
    <definedName name="solver_rhs1" localSheetId="0" hidden="1">2</definedName>
    <definedName name="solver_rhs2" localSheetId="1" hidden="1">0.5</definedName>
    <definedName name="solver_rhs2" localSheetId="0" hidden="1">0.1</definedName>
    <definedName name="solver_rhs3" localSheetId="1" hidden="1">5</definedName>
    <definedName name="solver_rhs3" localSheetId="0" hidden="1">0.1</definedName>
    <definedName name="solver_rhs4" localSheetId="1" hidden="1">0.5</definedName>
    <definedName name="solver_rhs4" localSheetId="0" hidden="1">0.1</definedName>
    <definedName name="solver_rlx" localSheetId="1" hidden="1">2</definedName>
    <definedName name="solver_rlx" localSheetId="0" hidden="1">2</definedName>
    <definedName name="solver_rsd" localSheetId="1" hidden="1">0</definedName>
    <definedName name="solver_rsd" localSheetId="0" hidden="1">0</definedName>
    <definedName name="solver_scl" localSheetId="1" hidden="1">1</definedName>
    <definedName name="solver_scl" localSheetId="0" hidden="1">1</definedName>
    <definedName name="solver_sho" localSheetId="1" hidden="1">2</definedName>
    <definedName name="solver_sho" localSheetId="0" hidden="1">2</definedName>
    <definedName name="solver_ssz" localSheetId="1" hidden="1">100</definedName>
    <definedName name="solver_ssz" localSheetId="0" hidden="1">100</definedName>
    <definedName name="solver_tim" localSheetId="1" hidden="1">2147483647</definedName>
    <definedName name="solver_tim" localSheetId="0" hidden="1">2147483647</definedName>
    <definedName name="solver_tol" localSheetId="1" hidden="1">0.01</definedName>
    <definedName name="solver_tol" localSheetId="0" hidden="1">0.01</definedName>
    <definedName name="solver_typ" localSheetId="1" hidden="1">1</definedName>
    <definedName name="solver_typ" localSheetId="0" hidden="1">1</definedName>
    <definedName name="solver_val" localSheetId="1" hidden="1">0</definedName>
    <definedName name="solver_val" localSheetId="0" hidden="1">0</definedName>
    <definedName name="solver_ver" localSheetId="1" hidden="1">3</definedName>
    <definedName name="solver_ver" localSheetId="0" hidden="1">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8" i="1" l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Q16" i="2" l="1"/>
  <c r="Q15" i="2"/>
  <c r="Q14" i="2"/>
  <c r="Q12" i="2"/>
  <c r="P11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Q12" i="1"/>
  <c r="Q13" i="1" s="1"/>
  <c r="Q14" i="1" s="1"/>
  <c r="Q15" i="1" s="1"/>
  <c r="Q16" i="1" s="1"/>
  <c r="Q17" i="1" s="1"/>
  <c r="Q18" i="1" s="1"/>
  <c r="Q19" i="1" s="1"/>
  <c r="Q20" i="1" s="1"/>
  <c r="Q21" i="1" s="1"/>
  <c r="Q22" i="1" s="1"/>
  <c r="Q23" i="1" s="1"/>
  <c r="Q24" i="1" s="1"/>
  <c r="Q25" i="1" s="1"/>
  <c r="Q26" i="1" s="1"/>
  <c r="Q27" i="1" s="1"/>
  <c r="Q28" i="1" s="1"/>
  <c r="Q29" i="1" s="1"/>
  <c r="Q30" i="1" s="1"/>
  <c r="Q31" i="1" s="1"/>
  <c r="Q32" i="1" s="1"/>
  <c r="Q33" i="1" s="1"/>
  <c r="Q34" i="1" s="1"/>
  <c r="Q35" i="1" s="1"/>
  <c r="Q36" i="1" s="1"/>
  <c r="Q37" i="1" s="1"/>
  <c r="Q38" i="1" s="1"/>
  <c r="Q39" i="1" s="1"/>
  <c r="Q40" i="1" s="1"/>
  <c r="Q41" i="1" s="1"/>
  <c r="Q42" i="1" s="1"/>
  <c r="Q43" i="1" s="1"/>
  <c r="Q44" i="1" s="1"/>
  <c r="Q45" i="1" s="1"/>
  <c r="Q46" i="1" s="1"/>
  <c r="Q47" i="1" s="1"/>
  <c r="Q48" i="1" s="1"/>
  <c r="Q49" i="1" s="1"/>
  <c r="Q50" i="1" s="1"/>
  <c r="Q51" i="1" s="1"/>
  <c r="Q52" i="1" s="1"/>
  <c r="Q53" i="1" s="1"/>
  <c r="Q54" i="1" s="1"/>
  <c r="Q55" i="1" s="1"/>
  <c r="Q56" i="1" s="1"/>
  <c r="Q57" i="1" s="1"/>
  <c r="Q58" i="1" s="1"/>
  <c r="Q59" i="1" s="1"/>
  <c r="Q60" i="1" s="1"/>
  <c r="Q61" i="1" s="1"/>
  <c r="Q62" i="1" s="1"/>
  <c r="Q63" i="1" s="1"/>
  <c r="Q64" i="1" s="1"/>
  <c r="Q65" i="1" s="1"/>
  <c r="Q66" i="1" s="1"/>
  <c r="Q67" i="1" s="1"/>
  <c r="Q68" i="1" s="1"/>
  <c r="Q69" i="1" s="1"/>
  <c r="Q70" i="1" s="1"/>
  <c r="Q71" i="1" s="1"/>
  <c r="Q72" i="1" s="1"/>
  <c r="Q73" i="1" s="1"/>
  <c r="Q74" i="1" s="1"/>
  <c r="Q75" i="1" s="1"/>
  <c r="Q76" i="1" s="1"/>
  <c r="Q77" i="1" s="1"/>
  <c r="Q78" i="1" s="1"/>
  <c r="Q79" i="1" s="1"/>
  <c r="Q80" i="1" s="1"/>
  <c r="Q81" i="1" s="1"/>
  <c r="Q82" i="1" s="1"/>
  <c r="Q83" i="1" s="1"/>
  <c r="Q84" i="1" s="1"/>
  <c r="Q85" i="1" s="1"/>
  <c r="Q86" i="1" s="1"/>
  <c r="Q87" i="1" s="1"/>
  <c r="Q88" i="1" s="1"/>
  <c r="Q89" i="1" s="1"/>
  <c r="Q90" i="1" s="1"/>
  <c r="Q91" i="1" s="1"/>
  <c r="Q92" i="1" s="1"/>
  <c r="Q93" i="1" s="1"/>
  <c r="Q94" i="1" s="1"/>
  <c r="Q95" i="1" s="1"/>
  <c r="Q96" i="1" s="1"/>
  <c r="Q97" i="1" s="1"/>
  <c r="Q98" i="1" s="1"/>
  <c r="Q99" i="1" s="1"/>
  <c r="Q100" i="1" s="1"/>
  <c r="Q101" i="1" s="1"/>
  <c r="Q102" i="1" s="1"/>
  <c r="Q103" i="1" s="1"/>
  <c r="Q104" i="1" s="1"/>
  <c r="Q105" i="1" s="1"/>
  <c r="Q106" i="1" s="1"/>
  <c r="Q107" i="1" s="1"/>
  <c r="Q108" i="1" s="1"/>
  <c r="Q11" i="1"/>
  <c r="Q10" i="1"/>
  <c r="O33" i="1" a="1"/>
  <c r="O33" i="1" s="1"/>
  <c r="O32" i="1" a="1"/>
  <c r="O32" i="1" s="1"/>
  <c r="O31" i="1" a="1"/>
  <c r="O31" i="1" s="1"/>
  <c r="O30" i="1" a="1"/>
  <c r="O30" i="1" s="1"/>
  <c r="O29" i="1" a="1"/>
  <c r="O29" i="1" s="1"/>
  <c r="O28" i="1" a="1"/>
  <c r="O28" i="1" s="1"/>
  <c r="O27" i="1" a="1"/>
  <c r="O27" i="1" s="1"/>
  <c r="O26" i="1" a="1"/>
  <c r="O26" i="1" s="1"/>
  <c r="O25" i="1" a="1"/>
  <c r="O25" i="1" s="1"/>
  <c r="O24" i="1" a="1"/>
  <c r="O24" i="1" s="1"/>
  <c r="O23" i="1" a="1"/>
  <c r="O23" i="1" s="1"/>
  <c r="O22" i="1" a="1"/>
  <c r="O22" i="1" s="1"/>
  <c r="O21" i="1" a="1"/>
  <c r="O21" i="1" s="1"/>
  <c r="O20" i="1" a="1"/>
  <c r="O20" i="1" s="1"/>
  <c r="O19" i="1" a="1"/>
  <c r="O19" i="1" s="1"/>
  <c r="O18" i="1" a="1"/>
  <c r="O18" i="1" s="1"/>
  <c r="O17" i="1" a="1"/>
  <c r="O17" i="1" s="1"/>
  <c r="O16" i="1" a="1"/>
  <c r="O16" i="1" s="1"/>
  <c r="O15" i="1" a="1"/>
  <c r="O15" i="1" s="1"/>
  <c r="O14" i="1" a="1"/>
  <c r="O14" i="1" s="1"/>
  <c r="O13" i="1" a="1"/>
  <c r="O13" i="1" s="1"/>
  <c r="O12" i="1" a="1"/>
  <c r="O12" i="1" s="1"/>
  <c r="O11" i="1" a="1"/>
  <c r="O11" i="1" s="1"/>
  <c r="O10" i="1" a="1"/>
  <c r="O10" i="1" s="1"/>
  <c r="M21" i="1"/>
  <c r="M26" i="1" s="1"/>
  <c r="M31" i="1" s="1"/>
  <c r="M19" i="1"/>
  <c r="M24" i="1" s="1"/>
  <c r="M29" i="1" s="1"/>
  <c r="M18" i="1"/>
  <c r="M23" i="1" s="1"/>
  <c r="M28" i="1" s="1"/>
  <c r="M33" i="1" s="1"/>
  <c r="M17" i="1"/>
  <c r="M22" i="1" s="1"/>
  <c r="M27" i="1" s="1"/>
  <c r="M32" i="1" s="1"/>
  <c r="M16" i="1"/>
  <c r="M15" i="1"/>
  <c r="M20" i="1" s="1"/>
  <c r="M25" i="1" s="1"/>
  <c r="M30" i="1" s="1"/>
  <c r="M14" i="1"/>
  <c r="N11" i="1"/>
  <c r="N12" i="1" s="1"/>
  <c r="N13" i="1" s="1"/>
  <c r="N10" i="1"/>
  <c r="O9" i="1" a="1"/>
  <c r="O9" i="1" s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C76" i="1"/>
  <c r="C32" i="1"/>
  <c r="B104" i="1"/>
  <c r="E104" i="1" s="1"/>
  <c r="B103" i="1"/>
  <c r="E103" i="1" s="1"/>
  <c r="B102" i="1"/>
  <c r="E102" i="1" s="1"/>
  <c r="B101" i="1"/>
  <c r="B100" i="1"/>
  <c r="E100" i="1" s="1"/>
  <c r="B99" i="1"/>
  <c r="E99" i="1" s="1"/>
  <c r="B98" i="1"/>
  <c r="E98" i="1" s="1"/>
  <c r="B97" i="1"/>
  <c r="B96" i="1"/>
  <c r="E96" i="1" s="1"/>
  <c r="B95" i="1"/>
  <c r="E95" i="1" s="1"/>
  <c r="B94" i="1"/>
  <c r="E94" i="1" s="1"/>
  <c r="B93" i="1"/>
  <c r="B92" i="1"/>
  <c r="E92" i="1" s="1"/>
  <c r="B91" i="1"/>
  <c r="E91" i="1" s="1"/>
  <c r="B90" i="1"/>
  <c r="E90" i="1" s="1"/>
  <c r="B89" i="1"/>
  <c r="B88" i="1"/>
  <c r="E88" i="1" s="1"/>
  <c r="B87" i="1"/>
  <c r="E87" i="1" s="1"/>
  <c r="B86" i="1"/>
  <c r="E86" i="1" s="1"/>
  <c r="B85" i="1"/>
  <c r="B84" i="1"/>
  <c r="E84" i="1" s="1"/>
  <c r="B83" i="1"/>
  <c r="E83" i="1" s="1"/>
  <c r="B82" i="1"/>
  <c r="E82" i="1" s="1"/>
  <c r="B81" i="1"/>
  <c r="B80" i="1"/>
  <c r="E80" i="1" s="1"/>
  <c r="B79" i="1"/>
  <c r="E79" i="1" s="1"/>
  <c r="B78" i="1"/>
  <c r="E78" i="1" s="1"/>
  <c r="B77" i="1"/>
  <c r="B76" i="1"/>
  <c r="E76" i="1" s="1"/>
  <c r="B75" i="1"/>
  <c r="E75" i="1" s="1"/>
  <c r="B74" i="1"/>
  <c r="E74" i="1" s="1"/>
  <c r="B73" i="1"/>
  <c r="B72" i="1"/>
  <c r="E72" i="1" s="1"/>
  <c r="B71" i="1"/>
  <c r="E71" i="1" s="1"/>
  <c r="B70" i="1"/>
  <c r="E70" i="1" s="1"/>
  <c r="B69" i="1"/>
  <c r="B68" i="1"/>
  <c r="E68" i="1" s="1"/>
  <c r="B67" i="1"/>
  <c r="E67" i="1" s="1"/>
  <c r="B66" i="1"/>
  <c r="E66" i="1" s="1"/>
  <c r="B65" i="1"/>
  <c r="B64" i="1"/>
  <c r="E64" i="1" s="1"/>
  <c r="B63" i="1"/>
  <c r="E63" i="1" s="1"/>
  <c r="B62" i="1"/>
  <c r="E62" i="1" s="1"/>
  <c r="B61" i="1"/>
  <c r="B60" i="1"/>
  <c r="E60" i="1" s="1"/>
  <c r="B59" i="1"/>
  <c r="E59" i="1" s="1"/>
  <c r="B58" i="1"/>
  <c r="E58" i="1" s="1"/>
  <c r="B57" i="1"/>
  <c r="B56" i="1"/>
  <c r="E56" i="1" s="1"/>
  <c r="B55" i="1"/>
  <c r="E55" i="1" s="1"/>
  <c r="B54" i="1"/>
  <c r="E54" i="1" s="1"/>
  <c r="B53" i="1"/>
  <c r="B52" i="1"/>
  <c r="E52" i="1" s="1"/>
  <c r="B51" i="1"/>
  <c r="E51" i="1" s="1"/>
  <c r="B50" i="1"/>
  <c r="E50" i="1" s="1"/>
  <c r="B49" i="1"/>
  <c r="B48" i="1"/>
  <c r="E48" i="1" s="1"/>
  <c r="B47" i="1"/>
  <c r="E47" i="1" s="1"/>
  <c r="B46" i="1"/>
  <c r="E46" i="1" s="1"/>
  <c r="B45" i="1"/>
  <c r="B44" i="1"/>
  <c r="E44" i="1" s="1"/>
  <c r="B43" i="1"/>
  <c r="E43" i="1" s="1"/>
  <c r="B42" i="1"/>
  <c r="E42" i="1" s="1"/>
  <c r="B41" i="1"/>
  <c r="B40" i="1"/>
  <c r="E40" i="1" s="1"/>
  <c r="B39" i="1"/>
  <c r="E39" i="1" s="1"/>
  <c r="B38" i="1"/>
  <c r="E38" i="1" s="1"/>
  <c r="B37" i="1"/>
  <c r="B36" i="1"/>
  <c r="E36" i="1" s="1"/>
  <c r="B35" i="1"/>
  <c r="E35" i="1" s="1"/>
  <c r="B34" i="1"/>
  <c r="E34" i="1" s="1"/>
  <c r="B33" i="1"/>
  <c r="B32" i="1"/>
  <c r="E32" i="1" s="1"/>
  <c r="B31" i="1"/>
  <c r="E31" i="1" s="1"/>
  <c r="B30" i="1"/>
  <c r="E30" i="1" s="1"/>
  <c r="B29" i="1"/>
  <c r="B28" i="1"/>
  <c r="E28" i="1" s="1"/>
  <c r="B27" i="1"/>
  <c r="E27" i="1" s="1"/>
  <c r="B26" i="1"/>
  <c r="E26" i="1" s="1"/>
  <c r="B25" i="1"/>
  <c r="B24" i="1"/>
  <c r="E24" i="1" s="1"/>
  <c r="B23" i="1"/>
  <c r="E23" i="1" s="1"/>
  <c r="B22" i="1"/>
  <c r="E22" i="1" s="1"/>
  <c r="B21" i="1"/>
  <c r="E21" i="1" s="1"/>
  <c r="B20" i="1"/>
  <c r="E20" i="1" s="1"/>
  <c r="B19" i="1"/>
  <c r="E19" i="1" s="1"/>
  <c r="B18" i="1"/>
  <c r="E18" i="1" s="1"/>
  <c r="B17" i="1"/>
  <c r="B16" i="1"/>
  <c r="E16" i="1" s="1"/>
  <c r="B15" i="1"/>
  <c r="E15" i="1" s="1"/>
  <c r="B14" i="1"/>
  <c r="E14" i="1" s="1"/>
  <c r="B13" i="1"/>
  <c r="E13" i="1" s="1"/>
  <c r="B12" i="1"/>
  <c r="C12" i="1" s="1"/>
  <c r="B11" i="1"/>
  <c r="E11" i="1" s="1"/>
  <c r="B10" i="1"/>
  <c r="E10" i="1" s="1"/>
  <c r="B9" i="1"/>
  <c r="E9" i="1" s="1"/>
  <c r="B8" i="1"/>
  <c r="C8" i="1" s="1"/>
  <c r="B7" i="1"/>
  <c r="E7" i="1" s="1"/>
  <c r="B6" i="1"/>
  <c r="E6" i="1" s="1"/>
  <c r="B5" i="1"/>
  <c r="E5" i="1" s="1"/>
  <c r="C40" i="1" l="1"/>
  <c r="C80" i="1"/>
  <c r="C16" i="1"/>
  <c r="C56" i="1"/>
  <c r="C96" i="1"/>
  <c r="C20" i="1"/>
  <c r="C60" i="1"/>
  <c r="C104" i="1"/>
  <c r="J6" i="1"/>
  <c r="C24" i="1"/>
  <c r="C44" i="1"/>
  <c r="C64" i="1"/>
  <c r="C88" i="1"/>
  <c r="E8" i="1"/>
  <c r="C28" i="1"/>
  <c r="C48" i="1"/>
  <c r="C72" i="1"/>
  <c r="C92" i="1"/>
  <c r="E12" i="1"/>
  <c r="C17" i="1"/>
  <c r="E17" i="1"/>
  <c r="C25" i="1"/>
  <c r="E25" i="1"/>
  <c r="E29" i="1"/>
  <c r="C29" i="1"/>
  <c r="C33" i="1"/>
  <c r="E33" i="1"/>
  <c r="E37" i="1"/>
  <c r="C37" i="1"/>
  <c r="C41" i="1"/>
  <c r="E41" i="1"/>
  <c r="E45" i="1"/>
  <c r="C45" i="1"/>
  <c r="C49" i="1"/>
  <c r="E49" i="1"/>
  <c r="C53" i="1"/>
  <c r="E53" i="1"/>
  <c r="E57" i="1"/>
  <c r="C57" i="1"/>
  <c r="C61" i="1"/>
  <c r="E61" i="1"/>
  <c r="E65" i="1"/>
  <c r="C65" i="1"/>
  <c r="C69" i="1"/>
  <c r="E69" i="1"/>
  <c r="E73" i="1"/>
  <c r="C73" i="1"/>
  <c r="C77" i="1"/>
  <c r="E77" i="1"/>
  <c r="E81" i="1"/>
  <c r="C81" i="1"/>
  <c r="C85" i="1"/>
  <c r="E85" i="1"/>
  <c r="E89" i="1"/>
  <c r="C89" i="1"/>
  <c r="C93" i="1"/>
  <c r="E93" i="1"/>
  <c r="E97" i="1"/>
  <c r="C97" i="1"/>
  <c r="E101" i="1"/>
  <c r="C101" i="1"/>
  <c r="C5" i="1"/>
  <c r="C13" i="1"/>
  <c r="C9" i="1"/>
  <c r="C21" i="1"/>
  <c r="C36" i="1"/>
  <c r="C52" i="1"/>
  <c r="C68" i="1"/>
  <c r="C84" i="1"/>
  <c r="C100" i="1"/>
  <c r="C6" i="1"/>
  <c r="C10" i="1"/>
  <c r="C14" i="1"/>
  <c r="C18" i="1"/>
  <c r="C22" i="1"/>
  <c r="C26" i="1"/>
  <c r="C30" i="1"/>
  <c r="C34" i="1"/>
  <c r="C38" i="1"/>
  <c r="C42" i="1"/>
  <c r="C46" i="1"/>
  <c r="C50" i="1"/>
  <c r="C54" i="1"/>
  <c r="C58" i="1"/>
  <c r="C62" i="1"/>
  <c r="C66" i="1"/>
  <c r="C70" i="1"/>
  <c r="C74" i="1"/>
  <c r="C78" i="1"/>
  <c r="C82" i="1"/>
  <c r="C86" i="1"/>
  <c r="C90" i="1"/>
  <c r="C94" i="1"/>
  <c r="C98" i="1"/>
  <c r="C102" i="1"/>
  <c r="C7" i="1"/>
  <c r="C11" i="1"/>
  <c r="C15" i="1"/>
  <c r="C19" i="1"/>
  <c r="C23" i="1"/>
  <c r="C27" i="1"/>
  <c r="C31" i="1"/>
  <c r="C35" i="1"/>
  <c r="C39" i="1"/>
  <c r="C43" i="1"/>
  <c r="C47" i="1"/>
  <c r="C51" i="1"/>
  <c r="C55" i="1"/>
  <c r="C59" i="1"/>
  <c r="C63" i="1"/>
  <c r="C67" i="1"/>
  <c r="C71" i="1"/>
  <c r="C75" i="1"/>
  <c r="C79" i="1"/>
  <c r="C83" i="1"/>
  <c r="C87" i="1"/>
  <c r="C91" i="1"/>
  <c r="C95" i="1"/>
  <c r="C99" i="1"/>
  <c r="C103" i="1"/>
  <c r="H104" i="2" l="1"/>
  <c r="H100" i="2"/>
  <c r="H96" i="2"/>
  <c r="H92" i="2"/>
  <c r="H88" i="2"/>
  <c r="H84" i="2"/>
  <c r="H80" i="2"/>
  <c r="H76" i="2"/>
  <c r="H72" i="2"/>
  <c r="H68" i="2"/>
  <c r="H64" i="2"/>
  <c r="H60" i="2"/>
  <c r="H56" i="2"/>
  <c r="H52" i="2"/>
  <c r="H48" i="2"/>
  <c r="H44" i="2"/>
  <c r="H40" i="2"/>
  <c r="H36" i="2"/>
  <c r="H32" i="2"/>
  <c r="H22" i="2"/>
  <c r="H19" i="2"/>
  <c r="H18" i="2"/>
  <c r="H15" i="2"/>
  <c r="H12" i="2"/>
  <c r="H11" i="2"/>
  <c r="H8" i="2"/>
  <c r="H7" i="2"/>
  <c r="E104" i="2"/>
  <c r="E103" i="2"/>
  <c r="E102" i="2"/>
  <c r="E100" i="2"/>
  <c r="E99" i="2"/>
  <c r="E98" i="2"/>
  <c r="E96" i="2"/>
  <c r="E95" i="2"/>
  <c r="E94" i="2"/>
  <c r="E92" i="2"/>
  <c r="E91" i="2"/>
  <c r="E90" i="2"/>
  <c r="E88" i="2"/>
  <c r="E87" i="2"/>
  <c r="E86" i="2"/>
  <c r="E84" i="2"/>
  <c r="E83" i="2"/>
  <c r="E82" i="2"/>
  <c r="E80" i="2"/>
  <c r="E79" i="2"/>
  <c r="E78" i="2"/>
  <c r="E76" i="2"/>
  <c r="E75" i="2"/>
  <c r="E74" i="2"/>
  <c r="E72" i="2"/>
  <c r="E71" i="2"/>
  <c r="E70" i="2"/>
  <c r="E68" i="2"/>
  <c r="E67" i="2"/>
  <c r="E66" i="2"/>
  <c r="E64" i="2"/>
  <c r="E63" i="2"/>
  <c r="E62" i="2"/>
  <c r="E60" i="2"/>
  <c r="E59" i="2"/>
  <c r="E58" i="2"/>
  <c r="E56" i="2"/>
  <c r="E55" i="2"/>
  <c r="E54" i="2"/>
  <c r="E52" i="2"/>
  <c r="E51" i="2"/>
  <c r="E50" i="2"/>
  <c r="E48" i="2"/>
  <c r="E47" i="2"/>
  <c r="E46" i="2"/>
  <c r="E44" i="2"/>
  <c r="E43" i="2"/>
  <c r="E42" i="2"/>
  <c r="E40" i="2"/>
  <c r="E39" i="2"/>
  <c r="E38" i="2"/>
  <c r="E35" i="2"/>
  <c r="E34" i="2"/>
  <c r="E31" i="2"/>
  <c r="E30" i="2"/>
  <c r="E27" i="2"/>
  <c r="E26" i="2"/>
  <c r="E23" i="2"/>
  <c r="E22" i="2"/>
  <c r="E19" i="2"/>
  <c r="E18" i="2"/>
  <c r="E15" i="2"/>
  <c r="E14" i="2"/>
  <c r="E11" i="2"/>
  <c r="E10" i="2"/>
  <c r="E7" i="2"/>
  <c r="E105" i="2"/>
  <c r="H103" i="2"/>
  <c r="H102" i="2"/>
  <c r="E101" i="2"/>
  <c r="H99" i="2"/>
  <c r="H98" i="2"/>
  <c r="E97" i="2"/>
  <c r="H95" i="2"/>
  <c r="H94" i="2"/>
  <c r="E93" i="2"/>
  <c r="H91" i="2"/>
  <c r="H90" i="2"/>
  <c r="E89" i="2"/>
  <c r="H87" i="2"/>
  <c r="H86" i="2"/>
  <c r="E85" i="2"/>
  <c r="H83" i="2"/>
  <c r="H82" i="2"/>
  <c r="E81" i="2"/>
  <c r="H79" i="2"/>
  <c r="H78" i="2"/>
  <c r="E77" i="2"/>
  <c r="H75" i="2"/>
  <c r="H74" i="2"/>
  <c r="E73" i="2"/>
  <c r="H71" i="2"/>
  <c r="H70" i="2"/>
  <c r="E69" i="2"/>
  <c r="H67" i="2"/>
  <c r="H66" i="2"/>
  <c r="E65" i="2"/>
  <c r="H63" i="2"/>
  <c r="H62" i="2"/>
  <c r="E61" i="2"/>
  <c r="H59" i="2"/>
  <c r="H58" i="2"/>
  <c r="E57" i="2"/>
  <c r="H55" i="2"/>
  <c r="H54" i="2"/>
  <c r="E53" i="2"/>
  <c r="H51" i="2"/>
  <c r="H50" i="2"/>
  <c r="E49" i="2"/>
  <c r="H47" i="2"/>
  <c r="H46" i="2"/>
  <c r="E45" i="2"/>
  <c r="H43" i="2"/>
  <c r="H42" i="2"/>
  <c r="E41" i="2"/>
  <c r="H39" i="2"/>
  <c r="H38" i="2"/>
  <c r="E37" i="2"/>
  <c r="E36" i="2"/>
  <c r="H35" i="2"/>
  <c r="H34" i="2"/>
  <c r="E33" i="2"/>
  <c r="E32" i="2"/>
  <c r="H31" i="2"/>
  <c r="H30" i="2"/>
  <c r="E29" i="2"/>
  <c r="H28" i="2"/>
  <c r="H27" i="2"/>
  <c r="H26" i="2"/>
  <c r="E25" i="2"/>
  <c r="H24" i="2"/>
  <c r="H23" i="2"/>
  <c r="H21" i="2"/>
  <c r="H20" i="2"/>
  <c r="H17" i="2"/>
  <c r="H16" i="2"/>
  <c r="H14" i="2"/>
  <c r="E13" i="2"/>
  <c r="E12" i="2"/>
  <c r="H10" i="2"/>
  <c r="E9" i="2"/>
  <c r="E8" i="2"/>
  <c r="E6" i="2"/>
  <c r="H105" i="2" l="1"/>
  <c r="H25" i="2"/>
  <c r="H29" i="2"/>
  <c r="H33" i="2"/>
  <c r="H41" i="2"/>
  <c r="H49" i="2"/>
  <c r="H57" i="2"/>
  <c r="H65" i="2"/>
  <c r="H73" i="2"/>
  <c r="H77" i="2"/>
  <c r="H81" i="2"/>
  <c r="H85" i="2"/>
  <c r="H89" i="2"/>
  <c r="H93" i="2"/>
  <c r="H101" i="2"/>
  <c r="E16" i="2"/>
  <c r="E20" i="2"/>
  <c r="E24" i="2"/>
  <c r="E28" i="2"/>
  <c r="H9" i="2"/>
  <c r="H13" i="2"/>
  <c r="H37" i="2"/>
  <c r="H45" i="2"/>
  <c r="H53" i="2"/>
  <c r="H61" i="2"/>
  <c r="H69" i="2"/>
  <c r="H97" i="2"/>
  <c r="E17" i="2"/>
  <c r="E21" i="2"/>
  <c r="H6" i="2"/>
  <c r="M5" i="2"/>
</calcChain>
</file>

<file path=xl/comments1.xml><?xml version="1.0" encoding="utf-8"?>
<comments xmlns="http://schemas.openxmlformats.org/spreadsheetml/2006/main">
  <authors>
    <author xml:space="preserve"> </author>
  </authors>
  <commentList>
    <comment ref="C4" authorId="0" shapeId="0">
      <text>
        <r>
          <rPr>
            <b/>
            <sz val="9"/>
            <color indexed="81"/>
            <rFont val="Tahoma"/>
            <charset val="1"/>
          </rPr>
          <t>ProUCL apparently interprets D_ followed by the variable name as the detection status (1 = yes, 0 = no)</t>
        </r>
      </text>
    </comment>
  </commentList>
</comments>
</file>

<file path=xl/comments2.xml><?xml version="1.0" encoding="utf-8"?>
<comments xmlns="http://schemas.openxmlformats.org/spreadsheetml/2006/main">
  <authors>
    <author xml:space="preserve"> </author>
  </authors>
  <commentList>
    <comment ref="A5" authorId="0" shapeId="0">
      <text>
        <r>
          <rPr>
            <b/>
            <sz val="9"/>
            <color indexed="81"/>
            <rFont val="Tahoma"/>
            <charset val="1"/>
          </rPr>
          <t>Random variable from a uniform distribution ranging from 0 to 1 (noninclusive)</t>
        </r>
      </text>
    </comment>
  </commentList>
</comments>
</file>

<file path=xl/sharedStrings.xml><?xml version="1.0" encoding="utf-8"?>
<sst xmlns="http://schemas.openxmlformats.org/spreadsheetml/2006/main" count="47" uniqueCount="32">
  <si>
    <t>Raw data</t>
  </si>
  <si>
    <t>Censored</t>
  </si>
  <si>
    <t>For ProUCL</t>
  </si>
  <si>
    <t>For StatGraphics</t>
  </si>
  <si>
    <t>Censoring</t>
  </si>
  <si>
    <t>x</t>
  </si>
  <si>
    <t>Regression on order statistics</t>
  </si>
  <si>
    <t>D_x</t>
  </si>
  <si>
    <t>i</t>
  </si>
  <si>
    <t>z</t>
  </si>
  <si>
    <t>x(i)</t>
  </si>
  <si>
    <t>u</t>
  </si>
  <si>
    <t>Excel uses beta = 1/gamma where gamma is the scale parameter</t>
  </si>
  <si>
    <t>alpha</t>
  </si>
  <si>
    <t>Maximum Likelihood Estimation</t>
  </si>
  <si>
    <t>mean</t>
  </si>
  <si>
    <t>sigma</t>
  </si>
  <si>
    <t>log_e l</t>
  </si>
  <si>
    <t>Sum log_e l</t>
  </si>
  <si>
    <t>gamma</t>
  </si>
  <si>
    <t>Normal distribution, mean = 4, standard deviation 0.5, lower detection limit of 3.5</t>
  </si>
  <si>
    <t>LDL_Normal</t>
  </si>
  <si>
    <t>Contour plot</t>
  </si>
  <si>
    <t>Mean</t>
  </si>
  <si>
    <t>Sigma</t>
  </si>
  <si>
    <t>z((i-0.375)/(n+0.25))</t>
  </si>
  <si>
    <t>Gamma distribution with shape parameter alpha = 3 and scale parameter gamma = 6</t>
  </si>
  <si>
    <t>LDL = 0.2</t>
  </si>
  <si>
    <t>Nonconforming fraction</t>
  </si>
  <si>
    <t>Center line</t>
  </si>
  <si>
    <t>UCL</t>
  </si>
  <si>
    <t>LCL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</si>
</sst>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#,##0.000"/>
  </numFmts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Fill="1" applyBorder="1" applyAlignment="1"/>
    <xf numFmtId="164" fontId="0" fillId="0" borderId="0" xfId="0" applyNumberFormat="1"/>
    <xf numFmtId="0" fontId="0" fillId="0" borderId="0" xfId="0" applyBorder="1"/>
    <xf numFmtId="0" fontId="1" fillId="0" borderId="0" xfId="0" applyFont="1" applyFill="1" applyBorder="1" applyAlignment="1">
      <alignment horizontal="center"/>
    </xf>
    <xf numFmtId="164" fontId="0" fillId="0" borderId="0" xfId="0" applyNumberFormat="1" applyFill="1" applyBorder="1" applyAlignmen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108"/>
  <sheetViews>
    <sheetView tabSelected="1" zoomScale="120" zoomScaleNormal="120" workbookViewId="0">
      <selection activeCell="L12" sqref="L12"/>
    </sheetView>
  </sheetViews>
  <sheetFormatPr defaultRowHeight="15" x14ac:dyDescent="0.25"/>
  <cols>
    <col min="1" max="1" width="11.85546875" style="2" customWidth="1"/>
    <col min="9" max="9" width="12.5703125" customWidth="1"/>
    <col min="13" max="13" width="12.5703125" customWidth="1"/>
    <col min="15" max="15" width="12.42578125" customWidth="1"/>
    <col min="18" max="18" width="18" customWidth="1"/>
  </cols>
  <sheetData>
    <row r="1" spans="1:19" x14ac:dyDescent="0.25">
      <c r="A1" s="2" t="s">
        <v>20</v>
      </c>
    </row>
    <row r="2" spans="1:19" x14ac:dyDescent="0.25">
      <c r="A2" s="2" t="s">
        <v>21</v>
      </c>
      <c r="B2">
        <v>3.5</v>
      </c>
    </row>
    <row r="3" spans="1:19" x14ac:dyDescent="0.25">
      <c r="B3" t="s">
        <v>2</v>
      </c>
      <c r="F3" t="s">
        <v>3</v>
      </c>
      <c r="I3" t="s">
        <v>14</v>
      </c>
    </row>
    <row r="4" spans="1:19" x14ac:dyDescent="0.25">
      <c r="A4" s="2" t="s">
        <v>0</v>
      </c>
      <c r="B4" t="s">
        <v>5</v>
      </c>
      <c r="C4" t="s">
        <v>7</v>
      </c>
      <c r="E4" t="s">
        <v>5</v>
      </c>
      <c r="F4" t="s">
        <v>4</v>
      </c>
      <c r="I4" t="s">
        <v>15</v>
      </c>
      <c r="J4">
        <v>4.0286002116517823</v>
      </c>
    </row>
    <row r="5" spans="1:19" x14ac:dyDescent="0.25">
      <c r="A5" s="2">
        <v>3.2184848451870494</v>
      </c>
      <c r="B5" s="2">
        <f t="shared" ref="B5:B36" si="0">IF(A5&gt;=LDL_Normal,A5,LDL_Normal)</f>
        <v>3.5</v>
      </c>
      <c r="C5">
        <f t="shared" ref="C5:C36" si="1">IF(B5&gt;LDL_Normal,1,0)</f>
        <v>0</v>
      </c>
      <c r="E5" s="2">
        <f>B5</f>
        <v>3.5</v>
      </c>
      <c r="F5">
        <f t="shared" ref="F5:F36" si="2">IF(A5&gt;=LDL_Normal,0,-1)</f>
        <v>-1</v>
      </c>
      <c r="I5" t="s">
        <v>16</v>
      </c>
      <c r="J5">
        <v>0.47405500880008766</v>
      </c>
      <c r="M5" t="s">
        <v>22</v>
      </c>
      <c r="Q5" t="s">
        <v>6</v>
      </c>
    </row>
    <row r="6" spans="1:19" x14ac:dyDescent="0.25">
      <c r="A6" s="2">
        <v>4.018612809071783</v>
      </c>
      <c r="B6" s="2">
        <f t="shared" si="0"/>
        <v>4.018612809071783</v>
      </c>
      <c r="C6">
        <f t="shared" si="1"/>
        <v>1</v>
      </c>
      <c r="E6" s="2">
        <f t="shared" ref="E6:E69" si="3">B6</f>
        <v>4.018612809071783</v>
      </c>
      <c r="F6">
        <f t="shared" si="2"/>
        <v>0</v>
      </c>
      <c r="I6" t="s">
        <v>18</v>
      </c>
      <c r="J6">
        <f>SUM(K9:K108)</f>
        <v>-72.617578575810768</v>
      </c>
    </row>
    <row r="7" spans="1:19" x14ac:dyDescent="0.25">
      <c r="A7" s="2">
        <v>4.5733897978643654</v>
      </c>
      <c r="B7" s="2">
        <f t="shared" si="0"/>
        <v>4.5733897978643654</v>
      </c>
      <c r="C7">
        <f t="shared" si="1"/>
        <v>1</v>
      </c>
      <c r="E7" s="2">
        <f t="shared" si="3"/>
        <v>4.5733897978643654</v>
      </c>
      <c r="F7">
        <f t="shared" si="2"/>
        <v>0</v>
      </c>
    </row>
    <row r="8" spans="1:19" x14ac:dyDescent="0.25">
      <c r="A8" s="2">
        <v>3.9210905343716149</v>
      </c>
      <c r="B8" s="2">
        <f t="shared" si="0"/>
        <v>3.9210905343716149</v>
      </c>
      <c r="C8">
        <f t="shared" si="1"/>
        <v>1</v>
      </c>
      <c r="E8" s="2">
        <f t="shared" si="3"/>
        <v>3.9210905343716149</v>
      </c>
      <c r="F8">
        <f t="shared" si="2"/>
        <v>0</v>
      </c>
      <c r="I8" t="s">
        <v>5</v>
      </c>
      <c r="J8" t="s">
        <v>4</v>
      </c>
      <c r="K8" t="s">
        <v>17</v>
      </c>
      <c r="M8" t="s">
        <v>23</v>
      </c>
      <c r="N8" t="s">
        <v>24</v>
      </c>
      <c r="O8" t="s">
        <v>18</v>
      </c>
      <c r="Q8" t="s">
        <v>8</v>
      </c>
      <c r="R8" t="s">
        <v>25</v>
      </c>
      <c r="S8" t="s">
        <v>10</v>
      </c>
    </row>
    <row r="9" spans="1:19" x14ac:dyDescent="0.25">
      <c r="A9" s="2">
        <v>4.53772396313434</v>
      </c>
      <c r="B9" s="2">
        <f t="shared" si="0"/>
        <v>4.53772396313434</v>
      </c>
      <c r="C9">
        <f t="shared" si="1"/>
        <v>1</v>
      </c>
      <c r="E9" s="2">
        <f t="shared" si="3"/>
        <v>4.53772396313434</v>
      </c>
      <c r="F9">
        <f t="shared" si="2"/>
        <v>0</v>
      </c>
      <c r="I9" s="2">
        <v>3.5</v>
      </c>
      <c r="J9">
        <v>-1</v>
      </c>
      <c r="K9">
        <f>IF(J9=0,LN(_xlfn.NORM.DIST(I9,mean,sigma,FALSE)),LN(_xlfn.NORM.DIST(I9,mean,sigma,TRUE)))</f>
        <v>-2.021835800002528</v>
      </c>
      <c r="M9">
        <v>3.5</v>
      </c>
      <c r="N9">
        <v>0.42499999999999999</v>
      </c>
      <c r="O9">
        <f t="array" ref="O9">SUM((J$9:J$108=0)*LN(_xlfn.NORM.DIST(I$9:I$108,M9,N9,0))+(J$9:J$108=-1)*LN(_xlfn.NORM.DIST(I$9:I$108,M9,N9,1)))</f>
        <v>-150.16401296065672</v>
      </c>
      <c r="Q9">
        <v>1</v>
      </c>
      <c r="R9" s="6">
        <f>NORMSINV((Q9-0.375)/(100+0.25))</f>
        <v>-2.4985905609622558</v>
      </c>
      <c r="S9">
        <v>3.5</v>
      </c>
    </row>
    <row r="10" spans="1:19" x14ac:dyDescent="0.25">
      <c r="A10" s="2">
        <v>4.2033107193710748</v>
      </c>
      <c r="B10" s="2">
        <f t="shared" si="0"/>
        <v>4.2033107193710748</v>
      </c>
      <c r="C10">
        <f t="shared" si="1"/>
        <v>1</v>
      </c>
      <c r="E10" s="2">
        <f t="shared" si="3"/>
        <v>4.2033107193710748</v>
      </c>
      <c r="F10">
        <f t="shared" si="2"/>
        <v>0</v>
      </c>
      <c r="I10" s="2">
        <v>4.018612809071783</v>
      </c>
      <c r="J10">
        <v>0</v>
      </c>
      <c r="K10">
        <f>IF(J10=0,LN(_xlfn.NORM.DIST(I10,mean,sigma,FALSE)),LN(_xlfn.NORM.DIST(I10,mean,sigma,TRUE)))</f>
        <v>-0.17272855233487763</v>
      </c>
      <c r="M10">
        <v>3.5</v>
      </c>
      <c r="N10">
        <f>N9+0.025</f>
        <v>0.45</v>
      </c>
      <c r="O10">
        <f t="array" ref="O10">SUM((J$9:J$108=0)*LN(_xlfn.NORM.DIST(I$9:I$108,M10,N10,0))+(J$9:J$108=-1)*LN(_xlfn.NORM.DIST(I$9:I$108,M10,N10,1)))</f>
        <v>-140.47253493877218</v>
      </c>
      <c r="Q10">
        <f>Q9+1</f>
        <v>2</v>
      </c>
      <c r="R10" s="6">
        <f t="shared" ref="R10:R73" si="4">NORMSINV((Q10-0.375)/(100+0.25))</f>
        <v>-2.1392064429859778</v>
      </c>
      <c r="S10">
        <v>3.5</v>
      </c>
    </row>
    <row r="11" spans="1:19" x14ac:dyDescent="0.25">
      <c r="A11" s="2">
        <v>3.8495638919848716</v>
      </c>
      <c r="B11" s="2">
        <f t="shared" si="0"/>
        <v>3.8495638919848716</v>
      </c>
      <c r="C11">
        <f t="shared" si="1"/>
        <v>1</v>
      </c>
      <c r="E11" s="2">
        <f t="shared" si="3"/>
        <v>3.8495638919848716</v>
      </c>
      <c r="F11">
        <f t="shared" si="2"/>
        <v>0</v>
      </c>
      <c r="I11" s="2">
        <v>4.5733897978643654</v>
      </c>
      <c r="J11">
        <v>0</v>
      </c>
      <c r="K11">
        <f>IF(J11=0,LN(_xlfn.NORM.DIST(I11,mean,sigma,FALSE)),LN(_xlfn.NORM.DIST(I11,mean,sigma,TRUE)))</f>
        <v>-0.83285044456042501</v>
      </c>
      <c r="M11">
        <v>3.5</v>
      </c>
      <c r="N11">
        <f t="shared" ref="N11:N13" si="5">N10+0.025</f>
        <v>0.47500000000000003</v>
      </c>
      <c r="O11">
        <f t="array" ref="O11">SUM((J$9:J$108=0)*LN(_xlfn.NORM.DIST(I$9:I$108,M11,N11,0))+(J$9:J$108=-1)*LN(_xlfn.NORM.DIST(I$9:I$108,M11,N11,1)))</f>
        <v>-132.77171456751867</v>
      </c>
      <c r="Q11">
        <f t="shared" ref="Q11:Q74" si="6">Q10+1</f>
        <v>3</v>
      </c>
      <c r="R11" s="6">
        <f t="shared" si="4"/>
        <v>-1.9400873318827652</v>
      </c>
      <c r="S11">
        <v>3.5</v>
      </c>
    </row>
    <row r="12" spans="1:19" x14ac:dyDescent="0.25">
      <c r="A12" s="2">
        <v>3.8885630247968948</v>
      </c>
      <c r="B12" s="2">
        <f t="shared" si="0"/>
        <v>3.8885630247968948</v>
      </c>
      <c r="C12">
        <f t="shared" si="1"/>
        <v>1</v>
      </c>
      <c r="E12" s="2">
        <f t="shared" si="3"/>
        <v>3.8885630247968948</v>
      </c>
      <c r="F12">
        <f t="shared" si="2"/>
        <v>0</v>
      </c>
      <c r="I12" s="2">
        <v>3.9210905343716149</v>
      </c>
      <c r="J12">
        <v>0</v>
      </c>
      <c r="K12">
        <f>IF(J12=0,LN(_xlfn.NORM.DIST(I12,mean,sigma,FALSE)),LN(_xlfn.NORM.DIST(I12,mean,sigma,TRUE)))</f>
        <v>-0.1982228716464888</v>
      </c>
      <c r="M12">
        <v>3.5</v>
      </c>
      <c r="N12">
        <f t="shared" si="5"/>
        <v>0.5</v>
      </c>
      <c r="O12">
        <f t="array" ref="O12">SUM((J$9:J$108=0)*LN(_xlfn.NORM.DIST(I$9:I$108,M12,N12,0))+(J$9:J$108=-1)*LN(_xlfn.NORM.DIST(I$9:I$108,M12,N12,1)))</f>
        <v>-126.64845784439186</v>
      </c>
      <c r="Q12">
        <f t="shared" si="6"/>
        <v>4</v>
      </c>
      <c r="R12" s="6">
        <f t="shared" si="4"/>
        <v>-1.7971034256260587</v>
      </c>
      <c r="S12">
        <v>3.5</v>
      </c>
    </row>
    <row r="13" spans="1:19" x14ac:dyDescent="0.25">
      <c r="A13" s="2">
        <v>4.0307142045130604</v>
      </c>
      <c r="B13" s="2">
        <f t="shared" si="0"/>
        <v>4.0307142045130604</v>
      </c>
      <c r="C13">
        <f t="shared" si="1"/>
        <v>1</v>
      </c>
      <c r="E13" s="2">
        <f t="shared" si="3"/>
        <v>4.0307142045130604</v>
      </c>
      <c r="F13">
        <f t="shared" si="2"/>
        <v>0</v>
      </c>
      <c r="I13" s="2">
        <v>4.53772396313434</v>
      </c>
      <c r="J13">
        <v>0</v>
      </c>
      <c r="K13">
        <f>IF(J13=0,LN(_xlfn.NORM.DIST(I13,mean,sigma,FALSE)),LN(_xlfn.NORM.DIST(I13,mean,sigma,TRUE)))</f>
        <v>-0.7492189575991498</v>
      </c>
      <c r="M13">
        <v>3.5</v>
      </c>
      <c r="N13">
        <f t="shared" si="5"/>
        <v>0.52500000000000002</v>
      </c>
      <c r="O13">
        <f t="array" ref="O13">SUM((J$9:J$108=0)*LN(_xlfn.NORM.DIST(I$9:I$108,M13,N13,0))+(J$9:J$108=-1)*LN(_xlfn.NORM.DIST(I$9:I$108,M13,N13,1)))</f>
        <v>-121.78801687533273</v>
      </c>
      <c r="Q13">
        <f t="shared" si="6"/>
        <v>5</v>
      </c>
      <c r="R13" s="6">
        <f t="shared" si="4"/>
        <v>-1.68354659767802</v>
      </c>
      <c r="S13">
        <v>3.5</v>
      </c>
    </row>
    <row r="14" spans="1:19" x14ac:dyDescent="0.25">
      <c r="A14" s="2">
        <v>4.1975490704353433</v>
      </c>
      <c r="B14" s="2">
        <f t="shared" si="0"/>
        <v>4.1975490704353433</v>
      </c>
      <c r="C14">
        <f t="shared" si="1"/>
        <v>1</v>
      </c>
      <c r="E14" s="2">
        <f t="shared" si="3"/>
        <v>4.1975490704353433</v>
      </c>
      <c r="F14">
        <f t="shared" si="2"/>
        <v>0</v>
      </c>
      <c r="I14" s="2">
        <v>4.2033107193710748</v>
      </c>
      <c r="J14">
        <v>0</v>
      </c>
      <c r="K14">
        <f>IF(J14=0,LN(_xlfn.NORM.DIST(I14,mean,sigma,FALSE)),LN(_xlfn.NORM.DIST(I14,mean,sigma,TRUE)))</f>
        <v>-0.24041925577362178</v>
      </c>
      <c r="M14">
        <f>M9+0.25</f>
        <v>3.75</v>
      </c>
      <c r="N14">
        <v>0.42499999999999999</v>
      </c>
      <c r="O14">
        <f t="array" ref="O14">SUM((J$9:J$108=0)*LN(_xlfn.NORM.DIST(I$9:I$108,M14,N14,0))+(J$9:J$108=-1)*LN(_xlfn.NORM.DIST(I$9:I$108,M14,N14,1)))</f>
        <v>-95.301725134512779</v>
      </c>
      <c r="Q14">
        <f t="shared" si="6"/>
        <v>6</v>
      </c>
      <c r="R14" s="6">
        <f t="shared" si="4"/>
        <v>-1.5882958682169486</v>
      </c>
      <c r="S14">
        <v>3.5</v>
      </c>
    </row>
    <row r="15" spans="1:19" x14ac:dyDescent="0.25">
      <c r="A15" s="2">
        <v>3.4545737536100205</v>
      </c>
      <c r="B15" s="2">
        <f t="shared" si="0"/>
        <v>3.5</v>
      </c>
      <c r="C15">
        <f t="shared" si="1"/>
        <v>0</v>
      </c>
      <c r="E15" s="2">
        <f t="shared" si="3"/>
        <v>3.5</v>
      </c>
      <c r="F15">
        <f t="shared" si="2"/>
        <v>-1</v>
      </c>
      <c r="I15" s="2">
        <v>3.8495638919848716</v>
      </c>
      <c r="J15">
        <v>0</v>
      </c>
      <c r="K15">
        <f>IF(J15=0,LN(_xlfn.NORM.DIST(I15,mean,sigma,FALSE)),LN(_xlfn.NORM.DIST(I15,mean,sigma,TRUE)))</f>
        <v>-0.24382390766752352</v>
      </c>
      <c r="M15">
        <f t="shared" ref="M15:M33" si="7">M10+0.25</f>
        <v>3.75</v>
      </c>
      <c r="N15">
        <v>0.45</v>
      </c>
      <c r="O15">
        <f t="array" ref="O15">SUM((J$9:J$108=0)*LN(_xlfn.NORM.DIST(I$9:I$108,M15,N15,0))+(J$9:J$108=-1)*LN(_xlfn.NORM.DIST(I$9:I$108,M15,N15,1)))</f>
        <v>-91.828494158388963</v>
      </c>
      <c r="Q15">
        <f t="shared" si="6"/>
        <v>7</v>
      </c>
      <c r="R15" s="6">
        <f t="shared" si="4"/>
        <v>-1.505601216304423</v>
      </c>
      <c r="S15">
        <v>3.5</v>
      </c>
    </row>
    <row r="16" spans="1:19" x14ac:dyDescent="0.25">
      <c r="A16" s="2">
        <v>4.3408433713047998</v>
      </c>
      <c r="B16" s="2">
        <f t="shared" si="0"/>
        <v>4.3408433713047998</v>
      </c>
      <c r="C16">
        <f t="shared" si="1"/>
        <v>1</v>
      </c>
      <c r="E16" s="2">
        <f t="shared" si="3"/>
        <v>4.3408433713047998</v>
      </c>
      <c r="F16">
        <f t="shared" si="2"/>
        <v>0</v>
      </c>
      <c r="I16" s="2">
        <v>3.8885630247968948</v>
      </c>
      <c r="J16">
        <v>0</v>
      </c>
      <c r="K16">
        <f>IF(J16=0,LN(_xlfn.NORM.DIST(I16,mean,sigma,FALSE)),LN(_xlfn.NORM.DIST(I16,mean,sigma,TRUE)))</f>
        <v>-0.21613803479875277</v>
      </c>
      <c r="M16">
        <f t="shared" si="7"/>
        <v>3.75</v>
      </c>
      <c r="N16">
        <v>0.47500000000000003</v>
      </c>
      <c r="O16">
        <f t="array" ref="O16">SUM((J$9:J$108=0)*LN(_xlfn.NORM.DIST(I$9:I$108,M16,N16,0))+(J$9:J$108=-1)*LN(_xlfn.NORM.DIST(I$9:I$108,M16,N16,1)))</f>
        <v>-89.375539254918195</v>
      </c>
      <c r="Q16">
        <f t="shared" si="6"/>
        <v>8</v>
      </c>
      <c r="R16" s="6">
        <f t="shared" si="4"/>
        <v>-1.43208428708654</v>
      </c>
      <c r="S16">
        <v>3.5</v>
      </c>
    </row>
    <row r="17" spans="1:19" x14ac:dyDescent="0.25">
      <c r="A17" s="2">
        <v>3.5123550888820319</v>
      </c>
      <c r="B17" s="2">
        <f t="shared" si="0"/>
        <v>3.5123550888820319</v>
      </c>
      <c r="C17">
        <f t="shared" si="1"/>
        <v>1</v>
      </c>
      <c r="E17" s="2">
        <f t="shared" si="3"/>
        <v>3.5123550888820319</v>
      </c>
      <c r="F17">
        <f t="shared" si="2"/>
        <v>0</v>
      </c>
      <c r="I17" s="2">
        <v>4.0307142045130604</v>
      </c>
      <c r="J17">
        <v>0</v>
      </c>
      <c r="K17">
        <f>IF(J17=0,LN(_xlfn.NORM.DIST(I17,mean,sigma,FALSE)),LN(_xlfn.NORM.DIST(I17,mean,sigma,TRUE)))</f>
        <v>-0.17251656455342429</v>
      </c>
      <c r="M17">
        <f t="shared" si="7"/>
        <v>3.75</v>
      </c>
      <c r="N17">
        <v>0.5</v>
      </c>
      <c r="O17">
        <f t="array" ref="O17">SUM((J$9:J$108=0)*LN(_xlfn.NORM.DIST(I$9:I$108,M17,N17,0))+(J$9:J$108=-1)*LN(_xlfn.NORM.DIST(I$9:I$108,M17,N17,1)))</f>
        <v>-87.720288494982583</v>
      </c>
      <c r="Q17">
        <f t="shared" si="6"/>
        <v>9</v>
      </c>
      <c r="R17" s="6">
        <f t="shared" si="4"/>
        <v>-1.3655831908785105</v>
      </c>
      <c r="S17">
        <v>3.5</v>
      </c>
    </row>
    <row r="18" spans="1:19" x14ac:dyDescent="0.25">
      <c r="A18" s="2">
        <v>3.7218606040405575</v>
      </c>
      <c r="B18" s="2">
        <f t="shared" si="0"/>
        <v>3.7218606040405575</v>
      </c>
      <c r="C18">
        <f t="shared" si="1"/>
        <v>1</v>
      </c>
      <c r="E18" s="2">
        <f t="shared" si="3"/>
        <v>3.7218606040405575</v>
      </c>
      <c r="F18">
        <f t="shared" si="2"/>
        <v>0</v>
      </c>
      <c r="I18" s="2">
        <v>4.1975490704353433</v>
      </c>
      <c r="J18">
        <v>0</v>
      </c>
      <c r="K18">
        <f>IF(J18=0,LN(_xlfn.NORM.DIST(I18,mean,sigma,FALSE)),LN(_xlfn.NORM.DIST(I18,mean,sigma,TRUE)))</f>
        <v>-0.23601383390900849</v>
      </c>
      <c r="M18">
        <f t="shared" si="7"/>
        <v>3.75</v>
      </c>
      <c r="N18">
        <v>0.52500000000000002</v>
      </c>
      <c r="O18">
        <f t="array" ref="O18">SUM((J$9:J$108=0)*LN(_xlfn.NORM.DIST(I$9:I$108,M18,N18,0))+(J$9:J$108=-1)*LN(_xlfn.NORM.DIST(I$9:I$108,M18,N18,1)))</f>
        <v>-86.694075767289462</v>
      </c>
      <c r="Q18">
        <f t="shared" si="6"/>
        <v>10</v>
      </c>
      <c r="R18" s="6">
        <f t="shared" si="4"/>
        <v>-1.3046268229653299</v>
      </c>
      <c r="S18">
        <v>3.5</v>
      </c>
    </row>
    <row r="19" spans="1:19" x14ac:dyDescent="0.25">
      <c r="A19" s="2">
        <v>4.7776452548569068</v>
      </c>
      <c r="B19" s="2">
        <f t="shared" si="0"/>
        <v>4.7776452548569068</v>
      </c>
      <c r="C19">
        <f t="shared" si="1"/>
        <v>1</v>
      </c>
      <c r="E19" s="2">
        <f t="shared" si="3"/>
        <v>4.7776452548569068</v>
      </c>
      <c r="F19">
        <f t="shared" si="2"/>
        <v>0</v>
      </c>
      <c r="I19" s="2">
        <v>3.5</v>
      </c>
      <c r="J19">
        <v>-1</v>
      </c>
      <c r="K19">
        <f>IF(J19=0,LN(_xlfn.NORM.DIST(I19,mean,sigma,FALSE)),LN(_xlfn.NORM.DIST(I19,mean,sigma,TRUE)))</f>
        <v>-2.021835800002528</v>
      </c>
      <c r="M19">
        <f t="shared" si="7"/>
        <v>4</v>
      </c>
      <c r="N19">
        <v>0.42499999999999999</v>
      </c>
      <c r="O19">
        <f t="array" ref="O19">SUM((J$9:J$108=0)*LN(_xlfn.NORM.DIST(I$9:I$108,M19,N19,0))+(J$9:J$108=-1)*LN(_xlfn.NORM.DIST(I$9:I$108,M19,N19,1)))</f>
        <v>-73.972820134374373</v>
      </c>
      <c r="Q19">
        <f t="shared" si="6"/>
        <v>11</v>
      </c>
      <c r="R19" s="6">
        <f t="shared" si="4"/>
        <v>-1.248166539458073</v>
      </c>
      <c r="S19">
        <v>3.5</v>
      </c>
    </row>
    <row r="20" spans="1:19" x14ac:dyDescent="0.25">
      <c r="A20" s="2">
        <v>3.3250821717083454</v>
      </c>
      <c r="B20" s="2">
        <f t="shared" si="0"/>
        <v>3.5</v>
      </c>
      <c r="C20">
        <f t="shared" si="1"/>
        <v>0</v>
      </c>
      <c r="E20" s="2">
        <f t="shared" si="3"/>
        <v>3.5</v>
      </c>
      <c r="F20">
        <f t="shared" si="2"/>
        <v>-1</v>
      </c>
      <c r="I20" s="2">
        <v>4.3408433713047998</v>
      </c>
      <c r="J20">
        <v>0</v>
      </c>
      <c r="K20">
        <f>IF(J20=0,LN(_xlfn.NORM.DIST(I20,mean,sigma,FALSE)),LN(_xlfn.NORM.DIST(I20,mean,sigma,TRUE)))</f>
        <v>-0.38942601980106961</v>
      </c>
      <c r="M20">
        <f t="shared" si="7"/>
        <v>4</v>
      </c>
      <c r="N20">
        <v>0.45</v>
      </c>
      <c r="O20">
        <f t="array" ref="O20">SUM((J$9:J$108=0)*LN(_xlfn.NORM.DIST(I$9:I$108,M20,N20,0))+(J$9:J$108=-1)*LN(_xlfn.NORM.DIST(I$9:I$108,M20,N20,1)))</f>
        <v>-73.077604587624123</v>
      </c>
      <c r="Q20">
        <f t="shared" si="6"/>
        <v>12</v>
      </c>
      <c r="R20" s="6">
        <f t="shared" si="4"/>
        <v>-1.1954271085021433</v>
      </c>
      <c r="S20">
        <v>3.5</v>
      </c>
    </row>
    <row r="21" spans="1:19" x14ac:dyDescent="0.25">
      <c r="A21" s="2">
        <v>3.7636967918879236</v>
      </c>
      <c r="B21" s="2">
        <f t="shared" si="0"/>
        <v>3.7636967918879236</v>
      </c>
      <c r="C21">
        <f t="shared" si="1"/>
        <v>1</v>
      </c>
      <c r="E21" s="2">
        <f t="shared" si="3"/>
        <v>3.7636967918879236</v>
      </c>
      <c r="F21">
        <f t="shared" si="2"/>
        <v>0</v>
      </c>
      <c r="I21" s="2">
        <v>3.5123550888820319</v>
      </c>
      <c r="J21">
        <v>0</v>
      </c>
      <c r="K21">
        <f>IF(J21=0,LN(_xlfn.NORM.DIST(I21,mean,sigma,FALSE)),LN(_xlfn.NORM.DIST(I21,mean,sigma,TRUE)))</f>
        <v>-0.76546532552283164</v>
      </c>
      <c r="M21">
        <f t="shared" si="7"/>
        <v>4</v>
      </c>
      <c r="N21">
        <v>0.47500000000000003</v>
      </c>
      <c r="O21">
        <f t="array" ref="O21">SUM((J$9:J$108=0)*LN(_xlfn.NORM.DIST(I$9:I$108,M21,N21,0))+(J$9:J$108=-1)*LN(_xlfn.NORM.DIST(I$9:I$108,M21,N21,1)))</f>
        <v>-72.79405578389354</v>
      </c>
      <c r="Q21">
        <f t="shared" si="6"/>
        <v>13</v>
      </c>
      <c r="R21" s="6">
        <f t="shared" si="4"/>
        <v>-1.1458183419972177</v>
      </c>
      <c r="S21">
        <v>3.5014070464094402</v>
      </c>
    </row>
    <row r="22" spans="1:19" x14ac:dyDescent="0.25">
      <c r="A22" s="2">
        <v>3.5099494753958425</v>
      </c>
      <c r="B22" s="2">
        <f t="shared" si="0"/>
        <v>3.5099494753958425</v>
      </c>
      <c r="C22">
        <f t="shared" si="1"/>
        <v>1</v>
      </c>
      <c r="E22" s="2">
        <f t="shared" si="3"/>
        <v>3.5099494753958425</v>
      </c>
      <c r="F22">
        <f t="shared" si="2"/>
        <v>0</v>
      </c>
      <c r="I22" s="2">
        <v>3.7218606040405575</v>
      </c>
      <c r="J22">
        <v>0</v>
      </c>
      <c r="K22">
        <f>IF(J22=0,LN(_xlfn.NORM.DIST(I22,mean,sigma,FALSE)),LN(_xlfn.NORM.DIST(I22,mean,sigma,TRUE)))</f>
        <v>-0.38184663143368536</v>
      </c>
      <c r="M22">
        <f t="shared" si="7"/>
        <v>4</v>
      </c>
      <c r="N22">
        <v>0.5</v>
      </c>
      <c r="O22">
        <f t="array" ref="O22">SUM((J$9:J$108=0)*LN(_xlfn.NORM.DIST(I$9:I$108,M22,N22,0))+(J$9:J$108=-1)*LN(_xlfn.NORM.DIST(I$9:I$108,M22,N22,1)))</f>
        <v>-72.980262774156913</v>
      </c>
      <c r="Q22">
        <f t="shared" si="6"/>
        <v>14</v>
      </c>
      <c r="R22" s="6">
        <f t="shared" si="4"/>
        <v>-1.0988799140705434</v>
      </c>
      <c r="S22">
        <v>3.5099494753958425</v>
      </c>
    </row>
    <row r="23" spans="1:19" x14ac:dyDescent="0.25">
      <c r="A23" s="2">
        <v>4.5065805908088805</v>
      </c>
      <c r="B23" s="2">
        <f t="shared" si="0"/>
        <v>4.5065805908088805</v>
      </c>
      <c r="C23">
        <f t="shared" si="1"/>
        <v>1</v>
      </c>
      <c r="E23" s="2">
        <f t="shared" si="3"/>
        <v>4.5065805908088805</v>
      </c>
      <c r="F23">
        <f t="shared" si="2"/>
        <v>0</v>
      </c>
      <c r="I23" s="2">
        <v>4.7776452548569068</v>
      </c>
      <c r="J23">
        <v>0</v>
      </c>
      <c r="K23">
        <f>IF(J23=0,LN(_xlfn.NORM.DIST(I23,mean,sigma,FALSE)),LN(_xlfn.NORM.DIST(I23,mean,sigma,TRUE)))</f>
        <v>-1.4208337076612796</v>
      </c>
      <c r="M23">
        <f t="shared" si="7"/>
        <v>4</v>
      </c>
      <c r="N23">
        <v>0.52500000000000002</v>
      </c>
      <c r="O23">
        <f t="array" ref="O23">SUM((J$9:J$108=0)*LN(_xlfn.NORM.DIST(I$9:I$108,M23,N23,0))+(J$9:J$108=-1)*LN(_xlfn.NORM.DIST(I$9:I$108,M23,N23,1)))</f>
        <v>-73.52936904365427</v>
      </c>
      <c r="Q23">
        <f t="shared" si="6"/>
        <v>15</v>
      </c>
      <c r="R23" s="6">
        <f t="shared" si="4"/>
        <v>-1.0542454124924514</v>
      </c>
      <c r="S23">
        <v>3.5123550888820319</v>
      </c>
    </row>
    <row r="24" spans="1:19" x14ac:dyDescent="0.25">
      <c r="A24" s="2">
        <v>3.5643190686678281</v>
      </c>
      <c r="B24" s="2">
        <f t="shared" si="0"/>
        <v>3.5643190686678281</v>
      </c>
      <c r="C24">
        <f t="shared" si="1"/>
        <v>1</v>
      </c>
      <c r="E24" s="2">
        <f t="shared" si="3"/>
        <v>3.5643190686678281</v>
      </c>
      <c r="F24">
        <f t="shared" si="2"/>
        <v>0</v>
      </c>
      <c r="I24" s="2">
        <v>3.5</v>
      </c>
      <c r="J24">
        <v>-1</v>
      </c>
      <c r="K24">
        <f>IF(J24=0,LN(_xlfn.NORM.DIST(I24,mean,sigma,FALSE)),LN(_xlfn.NORM.DIST(I24,mean,sigma,TRUE)))</f>
        <v>-2.021835800002528</v>
      </c>
      <c r="M24">
        <f t="shared" si="7"/>
        <v>4.25</v>
      </c>
      <c r="N24">
        <v>0.42499999999999999</v>
      </c>
      <c r="O24">
        <f t="array" ref="O24">SUM((J$9:J$108=0)*LN(_xlfn.NORM.DIST(I$9:I$108,M24,N24,0))+(J$9:J$108=-1)*LN(_xlfn.NORM.DIST(I$9:I$108,M24,N24,1)))</f>
        <v>-86.491542351259625</v>
      </c>
      <c r="Q24">
        <f t="shared" si="6"/>
        <v>16</v>
      </c>
      <c r="R24" s="6">
        <f t="shared" si="4"/>
        <v>-1.0116180790824523</v>
      </c>
      <c r="S24">
        <v>3.526619376410963</v>
      </c>
    </row>
    <row r="25" spans="1:19" x14ac:dyDescent="0.25">
      <c r="A25" s="2">
        <v>3.8177850102365483</v>
      </c>
      <c r="B25" s="2">
        <f t="shared" si="0"/>
        <v>3.8177850102365483</v>
      </c>
      <c r="C25">
        <f t="shared" si="1"/>
        <v>1</v>
      </c>
      <c r="E25" s="2">
        <f t="shared" si="3"/>
        <v>3.8177850102365483</v>
      </c>
      <c r="F25">
        <f t="shared" si="2"/>
        <v>0</v>
      </c>
      <c r="I25" s="2">
        <v>3.7636967918879236</v>
      </c>
      <c r="J25">
        <v>0</v>
      </c>
      <c r="K25">
        <f>IF(J25=0,LN(_xlfn.NORM.DIST(I25,mean,sigma,FALSE)),LN(_xlfn.NORM.DIST(I25,mean,sigma,TRUE)))</f>
        <v>-0.32863708708138289</v>
      </c>
      <c r="M25">
        <f t="shared" si="7"/>
        <v>4.25</v>
      </c>
      <c r="N25">
        <v>0.45</v>
      </c>
      <c r="O25">
        <f t="array" ref="O25">SUM((J$9:J$108=0)*LN(_xlfn.NORM.DIST(I$9:I$108,M25,N25,0))+(J$9:J$108=-1)*LN(_xlfn.NORM.DIST(I$9:I$108,M25,N25,1)))</f>
        <v>-84.492819596061224</v>
      </c>
      <c r="Q25">
        <f t="shared" si="6"/>
        <v>17</v>
      </c>
      <c r="R25" s="6">
        <f t="shared" si="4"/>
        <v>-0.97075394243172186</v>
      </c>
      <c r="S25">
        <v>3.5347604908602079</v>
      </c>
    </row>
    <row r="26" spans="1:19" x14ac:dyDescent="0.25">
      <c r="A26" s="2">
        <v>4.1278510808333522</v>
      </c>
      <c r="B26" s="2">
        <f t="shared" si="0"/>
        <v>4.1278510808333522</v>
      </c>
      <c r="C26">
        <f t="shared" si="1"/>
        <v>1</v>
      </c>
      <c r="E26" s="2">
        <f t="shared" si="3"/>
        <v>4.1278510808333522</v>
      </c>
      <c r="F26">
        <f t="shared" si="2"/>
        <v>0</v>
      </c>
      <c r="I26" s="2">
        <v>3.5099494753958425</v>
      </c>
      <c r="J26">
        <v>0</v>
      </c>
      <c r="K26">
        <f>IF(J26=0,LN(_xlfn.NORM.DIST(I26,mean,sigma,FALSE)),LN(_xlfn.NORM.DIST(I26,mean,sigma,TRUE)))</f>
        <v>-0.77100437218902373</v>
      </c>
      <c r="M26">
        <f t="shared" si="7"/>
        <v>4.25</v>
      </c>
      <c r="N26">
        <v>0.47500000000000003</v>
      </c>
      <c r="O26">
        <f t="array" ref="O26">SUM((J$9:J$108=0)*LN(_xlfn.NORM.DIST(I$9:I$108,M26,N26,0))+(J$9:J$108=-1)*LN(_xlfn.NORM.DIST(I$9:I$108,M26,N26,1)))</f>
        <v>-83.265792771814262</v>
      </c>
      <c r="Q26">
        <f t="shared" si="6"/>
        <v>18</v>
      </c>
      <c r="R26" s="6">
        <f t="shared" si="4"/>
        <v>-0.93144978630264041</v>
      </c>
      <c r="S26">
        <v>3.5401583419152303</v>
      </c>
    </row>
    <row r="27" spans="1:19" x14ac:dyDescent="0.25">
      <c r="A27" s="2">
        <v>3.1963181855680887</v>
      </c>
      <c r="B27" s="2">
        <f t="shared" si="0"/>
        <v>3.5</v>
      </c>
      <c r="C27">
        <f t="shared" si="1"/>
        <v>0</v>
      </c>
      <c r="E27" s="2">
        <f t="shared" si="3"/>
        <v>3.5</v>
      </c>
      <c r="F27">
        <f t="shared" si="2"/>
        <v>-1</v>
      </c>
      <c r="I27" s="2">
        <v>4.5065805908088805</v>
      </c>
      <c r="J27">
        <v>0</v>
      </c>
      <c r="K27">
        <f>IF(J27=0,LN(_xlfn.NORM.DIST(I27,mean,sigma,FALSE)),LN(_xlfn.NORM.DIST(I27,mean,sigma,TRUE)))</f>
        <v>-0.6808213152091952</v>
      </c>
      <c r="M27">
        <f t="shared" si="7"/>
        <v>4.25</v>
      </c>
      <c r="N27">
        <v>0.5</v>
      </c>
      <c r="O27">
        <f t="array" ref="O27">SUM((J$9:J$108=0)*LN(_xlfn.NORM.DIST(I$9:I$108,M27,N27,0))+(J$9:J$108=-1)*LN(_xlfn.NORM.DIST(I$9:I$108,M27,N27,1)))</f>
        <v>-82.637991522119066</v>
      </c>
      <c r="Q27">
        <f t="shared" si="6"/>
        <v>19</v>
      </c>
      <c r="R27" s="6">
        <f t="shared" si="4"/>
        <v>-0.89353437460601337</v>
      </c>
      <c r="S27">
        <v>3.5459074852988124</v>
      </c>
    </row>
    <row r="28" spans="1:19" x14ac:dyDescent="0.25">
      <c r="A28" s="2">
        <v>3.9117812876647804</v>
      </c>
      <c r="B28" s="2">
        <f t="shared" si="0"/>
        <v>3.9117812876647804</v>
      </c>
      <c r="C28">
        <f t="shared" si="1"/>
        <v>1</v>
      </c>
      <c r="E28" s="2">
        <f t="shared" si="3"/>
        <v>3.9117812876647804</v>
      </c>
      <c r="F28">
        <f t="shared" si="2"/>
        <v>0</v>
      </c>
      <c r="I28" s="2">
        <v>3.5643190686678281</v>
      </c>
      <c r="J28">
        <v>0</v>
      </c>
      <c r="K28">
        <f>IF(J28=0,LN(_xlfn.NORM.DIST(I28,mean,sigma,FALSE)),LN(_xlfn.NORM.DIST(I28,mean,sigma,TRUE)))</f>
        <v>-0.65210158639446214</v>
      </c>
      <c r="M28">
        <f t="shared" si="7"/>
        <v>4.25</v>
      </c>
      <c r="N28">
        <v>0.52500000000000002</v>
      </c>
      <c r="O28">
        <f t="array" ref="O28">SUM((J$9:J$108=0)*LN(_xlfn.NORM.DIST(I$9:I$108,M28,N28,0))+(J$9:J$108=-1)*LN(_xlfn.NORM.DIST(I$9:I$108,M28,N28,1)))</f>
        <v>-82.479045898918471</v>
      </c>
      <c r="Q28">
        <f t="shared" si="6"/>
        <v>20</v>
      </c>
      <c r="R28" s="6">
        <f t="shared" si="4"/>
        <v>-0.8568619257010005</v>
      </c>
      <c r="S28">
        <v>3.5490759374661138</v>
      </c>
    </row>
    <row r="29" spans="1:19" x14ac:dyDescent="0.25">
      <c r="A29" s="2">
        <v>4.3341659748912207</v>
      </c>
      <c r="B29" s="2">
        <f t="shared" si="0"/>
        <v>4.3341659748912207</v>
      </c>
      <c r="C29">
        <f t="shared" si="1"/>
        <v>1</v>
      </c>
      <c r="E29" s="2">
        <f t="shared" si="3"/>
        <v>4.3341659748912207</v>
      </c>
      <c r="F29">
        <f t="shared" si="2"/>
        <v>0</v>
      </c>
      <c r="I29" s="2">
        <v>3.8177850102365483</v>
      </c>
      <c r="J29">
        <v>0</v>
      </c>
      <c r="K29">
        <f>IF(J29=0,LN(_xlfn.NORM.DIST(I29,mean,sigma,FALSE)),LN(_xlfn.NORM.DIST(I29,mean,sigma,TRUE)))</f>
        <v>-0.2713884235335422</v>
      </c>
      <c r="M29">
        <f t="shared" si="7"/>
        <v>4.5</v>
      </c>
      <c r="N29">
        <v>0.42499999999999999</v>
      </c>
      <c r="O29">
        <f t="array" ref="O29">SUM((J$9:J$108=0)*LN(_xlfn.NORM.DIST(I$9:I$108,M29,N29,0))+(J$9:J$108=-1)*LN(_xlfn.NORM.DIST(I$9:I$108,M29,N29,1)))</f>
        <v>-133.06938950572703</v>
      </c>
      <c r="Q29">
        <f t="shared" si="6"/>
        <v>21</v>
      </c>
      <c r="R29" s="6">
        <f t="shared" si="4"/>
        <v>-0.82130717520561125</v>
      </c>
      <c r="S29">
        <v>3.5643190686678281</v>
      </c>
    </row>
    <row r="30" spans="1:19" x14ac:dyDescent="0.25">
      <c r="A30" s="2">
        <v>2.3224552124738693</v>
      </c>
      <c r="B30" s="2">
        <f t="shared" si="0"/>
        <v>3.5</v>
      </c>
      <c r="C30">
        <f t="shared" si="1"/>
        <v>0</v>
      </c>
      <c r="E30" s="2">
        <f t="shared" si="3"/>
        <v>3.5</v>
      </c>
      <c r="F30">
        <f t="shared" si="2"/>
        <v>-1</v>
      </c>
      <c r="I30" s="2">
        <v>4.1278510808333522</v>
      </c>
      <c r="J30">
        <v>0</v>
      </c>
      <c r="K30">
        <f>IF(J30=0,LN(_xlfn.NORM.DIST(I30,mean,sigma,FALSE)),LN(_xlfn.NORM.DIST(I30,mean,sigma,TRUE)))</f>
        <v>-0.19442362427763346</v>
      </c>
      <c r="M30">
        <f t="shared" si="7"/>
        <v>4.5</v>
      </c>
      <c r="N30">
        <v>0.45</v>
      </c>
      <c r="O30">
        <f t="array" ref="O30">SUM((J$9:J$108=0)*LN(_xlfn.NORM.DIST(I$9:I$108,M30,N30,0))+(J$9:J$108=-1)*LN(_xlfn.NORM.DIST(I$9:I$108,M30,N30,1)))</f>
        <v>-126.26206571929347</v>
      </c>
      <c r="Q30">
        <f t="shared" si="6"/>
        <v>22</v>
      </c>
      <c r="R30" s="6">
        <f t="shared" si="4"/>
        <v>-0.78676158292306686</v>
      </c>
      <c r="S30">
        <v>3.5923224105354166</v>
      </c>
    </row>
    <row r="31" spans="1:19" x14ac:dyDescent="0.25">
      <c r="A31" s="2">
        <v>3.9879310053074732</v>
      </c>
      <c r="B31" s="2">
        <f t="shared" si="0"/>
        <v>3.9879310053074732</v>
      </c>
      <c r="C31">
        <f t="shared" si="1"/>
        <v>1</v>
      </c>
      <c r="E31" s="2">
        <f t="shared" si="3"/>
        <v>3.9879310053074732</v>
      </c>
      <c r="F31">
        <f t="shared" si="2"/>
        <v>0</v>
      </c>
      <c r="I31" s="2">
        <v>3.5</v>
      </c>
      <c r="J31">
        <v>-1</v>
      </c>
      <c r="K31">
        <f>IF(J31=0,LN(_xlfn.NORM.DIST(I31,mean,sigma,FALSE)),LN(_xlfn.NORM.DIST(I31,mean,sigma,TRUE)))</f>
        <v>-2.021835800002528</v>
      </c>
      <c r="M31">
        <f t="shared" si="7"/>
        <v>4.5</v>
      </c>
      <c r="N31">
        <v>0.47500000000000003</v>
      </c>
      <c r="O31">
        <f t="array" ref="O31">SUM((J$9:J$108=0)*LN(_xlfn.NORM.DIST(I$9:I$108,M31,N31,0))+(J$9:J$108=-1)*LN(_xlfn.NORM.DIST(I$9:I$108,M31,N31,1)))</f>
        <v>-120.95837035880625</v>
      </c>
      <c r="Q31">
        <f t="shared" si="6"/>
        <v>23</v>
      </c>
      <c r="R31" s="6">
        <f t="shared" si="4"/>
        <v>-0.75313037838845598</v>
      </c>
      <c r="S31">
        <v>3.6207861840957776</v>
      </c>
    </row>
    <row r="32" spans="1:19" x14ac:dyDescent="0.25">
      <c r="A32" s="2">
        <v>3.5401583419152303</v>
      </c>
      <c r="B32" s="2">
        <f t="shared" si="0"/>
        <v>3.5401583419152303</v>
      </c>
      <c r="C32">
        <f t="shared" si="1"/>
        <v>1</v>
      </c>
      <c r="E32" s="2">
        <f t="shared" si="3"/>
        <v>3.5401583419152303</v>
      </c>
      <c r="F32">
        <f t="shared" si="2"/>
        <v>0</v>
      </c>
      <c r="I32" s="2">
        <v>3.9117812876647804</v>
      </c>
      <c r="J32">
        <v>0</v>
      </c>
      <c r="K32">
        <f>IF(J32=0,LN(_xlfn.NORM.DIST(I32,mean,sigma,FALSE)),LN(_xlfn.NORM.DIST(I32,mean,sigma,TRUE)))</f>
        <v>-0.20286921942240954</v>
      </c>
      <c r="M32">
        <f t="shared" si="7"/>
        <v>4.5</v>
      </c>
      <c r="N32">
        <v>0.5</v>
      </c>
      <c r="O32">
        <f t="array" ref="O32">SUM((J$9:J$108=0)*LN(_xlfn.NORM.DIST(I$9:I$108,M32,N32,0))+(J$9:J$108=-1)*LN(_xlfn.NORM.DIST(I$9:I$108,M32,N32,1)))</f>
        <v>-116.84352639460336</v>
      </c>
      <c r="Q32">
        <f t="shared" si="6"/>
        <v>24</v>
      </c>
      <c r="R32" s="6">
        <f t="shared" si="4"/>
        <v>-0.72033023085752279</v>
      </c>
      <c r="S32">
        <v>3.6243457189848414</v>
      </c>
    </row>
    <row r="33" spans="1:19" x14ac:dyDescent="0.25">
      <c r="A33" s="2">
        <v>3.9225229885269073</v>
      </c>
      <c r="B33" s="2">
        <f t="shared" si="0"/>
        <v>3.9225229885269073</v>
      </c>
      <c r="C33">
        <f t="shared" si="1"/>
        <v>1</v>
      </c>
      <c r="E33" s="2">
        <f t="shared" si="3"/>
        <v>3.9225229885269073</v>
      </c>
      <c r="F33">
        <f t="shared" si="2"/>
        <v>0</v>
      </c>
      <c r="I33" s="2">
        <v>4.3341659748912207</v>
      </c>
      <c r="J33">
        <v>0</v>
      </c>
      <c r="K33">
        <f>IF(J33=0,LN(_xlfn.NORM.DIST(I33,mean,sigma,FALSE)),LN(_xlfn.NORM.DIST(I33,mean,sigma,TRUE)))</f>
        <v>-0.38024747438769246</v>
      </c>
      <c r="M33">
        <f t="shared" si="7"/>
        <v>4.5</v>
      </c>
      <c r="N33">
        <v>0.52500000000000002</v>
      </c>
      <c r="O33">
        <f t="array" ref="O33">SUM((J$9:J$108=0)*LN(_xlfn.NORM.DIST(I$9:I$108,M33,N33,0))+(J$9:J$108=-1)*LN(_xlfn.NORM.DIST(I$9:I$108,M33,N33,1)))</f>
        <v>-113.67789538700656</v>
      </c>
      <c r="Q33">
        <f t="shared" si="6"/>
        <v>25</v>
      </c>
      <c r="R33" s="6">
        <f t="shared" si="4"/>
        <v>-0.68828739090267188</v>
      </c>
      <c r="S33">
        <v>3.6707435911957873</v>
      </c>
    </row>
    <row r="34" spans="1:19" x14ac:dyDescent="0.25">
      <c r="A34" s="2">
        <v>4.3925049441022566</v>
      </c>
      <c r="B34" s="2">
        <f t="shared" si="0"/>
        <v>4.3925049441022566</v>
      </c>
      <c r="C34">
        <f t="shared" si="1"/>
        <v>1</v>
      </c>
      <c r="E34" s="2">
        <f t="shared" si="3"/>
        <v>4.3925049441022566</v>
      </c>
      <c r="F34">
        <f t="shared" si="2"/>
        <v>0</v>
      </c>
      <c r="I34" s="2">
        <v>3.5</v>
      </c>
      <c r="J34">
        <v>-1</v>
      </c>
      <c r="K34">
        <f>IF(J34=0,LN(_xlfn.NORM.DIST(I34,mean,sigma,FALSE)),LN(_xlfn.NORM.DIST(I34,mean,sigma,TRUE)))</f>
        <v>-2.021835800002528</v>
      </c>
      <c r="Q34">
        <f t="shared" si="6"/>
        <v>26</v>
      </c>
      <c r="R34" s="6">
        <f t="shared" si="4"/>
        <v>-0.65693619279658544</v>
      </c>
      <c r="S34">
        <v>3.6754797848552698</v>
      </c>
    </row>
    <row r="35" spans="1:19" x14ac:dyDescent="0.25">
      <c r="A35" s="2">
        <v>4.0990399939837516</v>
      </c>
      <c r="B35" s="2">
        <f t="shared" si="0"/>
        <v>4.0990399939837516</v>
      </c>
      <c r="C35">
        <f t="shared" si="1"/>
        <v>1</v>
      </c>
      <c r="E35" s="2">
        <f t="shared" si="3"/>
        <v>4.0990399939837516</v>
      </c>
      <c r="F35">
        <f t="shared" si="2"/>
        <v>0</v>
      </c>
      <c r="I35" s="2">
        <v>3.9879310053074732</v>
      </c>
      <c r="J35">
        <v>0</v>
      </c>
      <c r="K35">
        <f>IF(J35=0,LN(_xlfn.NORM.DIST(I35,mean,sigma,FALSE)),LN(_xlfn.NORM.DIST(I35,mean,sigma,TRUE)))</f>
        <v>-0.17618658846634733</v>
      </c>
      <c r="L35" s="3"/>
      <c r="N35" s="4"/>
      <c r="Q35">
        <f t="shared" si="6"/>
        <v>27</v>
      </c>
      <c r="R35" s="6">
        <f t="shared" si="4"/>
        <v>-0.62621783615158122</v>
      </c>
      <c r="S35">
        <v>3.7008490026928484</v>
      </c>
    </row>
    <row r="36" spans="1:19" x14ac:dyDescent="0.25">
      <c r="A36" s="2">
        <v>4.1189783915833686</v>
      </c>
      <c r="B36" s="2">
        <f t="shared" si="0"/>
        <v>4.1189783915833686</v>
      </c>
      <c r="C36">
        <f t="shared" si="1"/>
        <v>1</v>
      </c>
      <c r="E36" s="2">
        <f t="shared" si="3"/>
        <v>4.1189783915833686</v>
      </c>
      <c r="F36">
        <f t="shared" si="2"/>
        <v>0</v>
      </c>
      <c r="I36" s="2">
        <v>3.5401583419152303</v>
      </c>
      <c r="J36">
        <v>0</v>
      </c>
      <c r="K36">
        <f>IF(J36=0,LN(_xlfn.NORM.DIST(I36,mean,sigma,FALSE)),LN(_xlfn.NORM.DIST(I36,mean,sigma,TRUE)))</f>
        <v>-0.70331564266886315</v>
      </c>
      <c r="L36" s="3"/>
      <c r="N36" s="1"/>
      <c r="Q36">
        <f t="shared" si="6"/>
        <v>28</v>
      </c>
      <c r="R36" s="6">
        <f t="shared" si="4"/>
        <v>-0.59607938602766308</v>
      </c>
      <c r="S36">
        <v>3.7217719283071347</v>
      </c>
    </row>
    <row r="37" spans="1:19" x14ac:dyDescent="0.25">
      <c r="A37" s="2">
        <v>3.526619376410963</v>
      </c>
      <c r="B37" s="2">
        <f t="shared" ref="B37:B68" si="8">IF(A37&gt;=LDL_Normal,A37,LDL_Normal)</f>
        <v>3.526619376410963</v>
      </c>
      <c r="C37">
        <f t="shared" ref="C37:C68" si="9">IF(B37&gt;LDL_Normal,1,0)</f>
        <v>1</v>
      </c>
      <c r="E37" s="2">
        <f t="shared" si="3"/>
        <v>3.526619376410963</v>
      </c>
      <c r="F37">
        <f t="shared" ref="F37:F68" si="10">IF(A37&gt;=LDL_Normal,0,-1)</f>
        <v>0</v>
      </c>
      <c r="I37" s="2">
        <v>3.9225229885269073</v>
      </c>
      <c r="J37">
        <v>0</v>
      </c>
      <c r="K37">
        <f>IF(J37=0,LN(_xlfn.NORM.DIST(I37,mean,sigma,FALSE)),LN(_xlfn.NORM.DIST(I37,mean,sigma,TRUE)))</f>
        <v>-0.19754215265080866</v>
      </c>
      <c r="L37" s="3"/>
      <c r="N37" s="1"/>
      <c r="Q37">
        <f t="shared" si="6"/>
        <v>29</v>
      </c>
      <c r="R37" s="6">
        <f t="shared" si="4"/>
        <v>-0.56647294563250528</v>
      </c>
      <c r="S37">
        <v>3.7218606040405575</v>
      </c>
    </row>
    <row r="38" spans="1:19" x14ac:dyDescent="0.25">
      <c r="A38" s="2">
        <v>4.1188209353131242</v>
      </c>
      <c r="B38" s="2">
        <f t="shared" si="8"/>
        <v>4.1188209353131242</v>
      </c>
      <c r="C38">
        <f t="shared" si="9"/>
        <v>1</v>
      </c>
      <c r="E38" s="2">
        <f t="shared" si="3"/>
        <v>4.1188209353131242</v>
      </c>
      <c r="F38">
        <f t="shared" si="10"/>
        <v>0</v>
      </c>
      <c r="I38" s="2">
        <v>4.3925049441022566</v>
      </c>
      <c r="J38">
        <v>0</v>
      </c>
      <c r="K38">
        <f>IF(J38=0,LN(_xlfn.NORM.DIST(I38,mean,sigma,FALSE)),LN(_xlfn.NORM.DIST(I38,mean,sigma,TRUE)))</f>
        <v>-0.46714406121476149</v>
      </c>
      <c r="L38" s="3"/>
      <c r="N38" s="1"/>
      <c r="P38" s="3"/>
      <c r="Q38">
        <f t="shared" si="6"/>
        <v>30</v>
      </c>
      <c r="R38" s="6">
        <f t="shared" si="4"/>
        <v>-0.53735496659792503</v>
      </c>
      <c r="S38">
        <v>3.731940079072956</v>
      </c>
    </row>
    <row r="39" spans="1:19" x14ac:dyDescent="0.25">
      <c r="A39" s="2">
        <v>3.7008490026928484</v>
      </c>
      <c r="B39" s="2">
        <f t="shared" si="8"/>
        <v>3.7008490026928484</v>
      </c>
      <c r="C39">
        <f t="shared" si="9"/>
        <v>1</v>
      </c>
      <c r="E39" s="2">
        <f t="shared" si="3"/>
        <v>3.7008490026928484</v>
      </c>
      <c r="F39">
        <f t="shared" si="10"/>
        <v>0</v>
      </c>
      <c r="I39" s="2">
        <v>4.0990399939837516</v>
      </c>
      <c r="J39">
        <v>0</v>
      </c>
      <c r="K39">
        <f>IF(J39=0,LN(_xlfn.NORM.DIST(I39,mean,sigma,FALSE)),LN(_xlfn.NORM.DIST(I39,mean,sigma,TRUE)))</f>
        <v>-0.18354609943583869</v>
      </c>
      <c r="L39" s="4"/>
      <c r="M39" s="3"/>
      <c r="N39" s="3"/>
      <c r="P39" s="4"/>
      <c r="Q39">
        <f t="shared" si="6"/>
        <v>31</v>
      </c>
      <c r="R39" s="6">
        <f t="shared" si="4"/>
        <v>-0.50868566982760044</v>
      </c>
      <c r="S39">
        <v>3.7320730926730903</v>
      </c>
    </row>
    <row r="40" spans="1:19" x14ac:dyDescent="0.25">
      <c r="A40" s="2">
        <v>4.1932556870087865</v>
      </c>
      <c r="B40" s="2">
        <f t="shared" si="8"/>
        <v>4.1932556870087865</v>
      </c>
      <c r="C40">
        <f t="shared" si="9"/>
        <v>1</v>
      </c>
      <c r="E40" s="2">
        <f t="shared" si="3"/>
        <v>4.1932556870087865</v>
      </c>
      <c r="F40">
        <f t="shared" si="10"/>
        <v>0</v>
      </c>
      <c r="I40" s="2">
        <v>4.1189783915833686</v>
      </c>
      <c r="J40">
        <v>0</v>
      </c>
      <c r="K40">
        <f>IF(J40=0,LN(_xlfn.NORM.DIST(I40,mean,sigma,FALSE)),LN(_xlfn.NORM.DIST(I40,mean,sigma,TRUE)))</f>
        <v>-0.19068016887316944</v>
      </c>
      <c r="L40" s="1"/>
      <c r="M40" s="4"/>
      <c r="N40" s="4"/>
      <c r="P40" s="1"/>
      <c r="Q40">
        <f t="shared" si="6"/>
        <v>32</v>
      </c>
      <c r="R40" s="6">
        <f t="shared" si="4"/>
        <v>-0.48042855588587818</v>
      </c>
      <c r="S40">
        <v>3.7636967918879236</v>
      </c>
    </row>
    <row r="41" spans="1:19" x14ac:dyDescent="0.25">
      <c r="A41" s="2">
        <v>5.1765587260015309</v>
      </c>
      <c r="B41" s="2">
        <f t="shared" si="8"/>
        <v>5.1765587260015309</v>
      </c>
      <c r="C41">
        <f t="shared" si="9"/>
        <v>1</v>
      </c>
      <c r="E41" s="2">
        <f t="shared" si="3"/>
        <v>5.1765587260015309</v>
      </c>
      <c r="F41">
        <f t="shared" si="10"/>
        <v>0</v>
      </c>
      <c r="I41" s="5">
        <v>3.526619376410963</v>
      </c>
      <c r="J41" s="1">
        <v>0</v>
      </c>
      <c r="K41">
        <f>IF(J41=0,LN(_xlfn.NORM.DIST(I41,mean,sigma,FALSE)),LN(_xlfn.NORM.DIST(I41,mean,sigma,TRUE)))</f>
        <v>-0.73315013103998516</v>
      </c>
      <c r="L41" s="1"/>
      <c r="M41" s="1"/>
      <c r="N41" s="1"/>
      <c r="P41" s="1"/>
      <c r="Q41">
        <f t="shared" si="6"/>
        <v>33</v>
      </c>
      <c r="R41" s="6">
        <f t="shared" si="4"/>
        <v>-0.4525499884018015</v>
      </c>
      <c r="S41">
        <v>3.8156988567643566</v>
      </c>
    </row>
    <row r="42" spans="1:19" x14ac:dyDescent="0.25">
      <c r="A42" s="2">
        <v>4.6467962521128356</v>
      </c>
      <c r="B42" s="2">
        <f t="shared" si="8"/>
        <v>4.6467962521128356</v>
      </c>
      <c r="C42">
        <f t="shared" si="9"/>
        <v>1</v>
      </c>
      <c r="E42" s="2">
        <f t="shared" si="3"/>
        <v>4.6467962521128356</v>
      </c>
      <c r="F42">
        <f t="shared" si="10"/>
        <v>0</v>
      </c>
      <c r="I42" s="5">
        <v>4.1188209353131242</v>
      </c>
      <c r="J42" s="1">
        <v>0</v>
      </c>
      <c r="K42">
        <f>IF(J42=0,LN(_xlfn.NORM.DIST(I42,mean,sigma,FALSE)),LN(_xlfn.NORM.DIST(I42,mean,sigma,TRUE)))</f>
        <v>-0.19061690036498122</v>
      </c>
      <c r="L42" s="3"/>
      <c r="M42" s="1"/>
      <c r="N42" s="1"/>
      <c r="P42" s="3"/>
      <c r="Q42">
        <f t="shared" si="6"/>
        <v>34</v>
      </c>
      <c r="R42" s="6">
        <f t="shared" si="4"/>
        <v>-0.42501883739125579</v>
      </c>
      <c r="S42">
        <v>3.8177850102365483</v>
      </c>
    </row>
    <row r="43" spans="1:19" x14ac:dyDescent="0.25">
      <c r="A43" s="2">
        <v>4.5657068413711386</v>
      </c>
      <c r="B43" s="2">
        <f t="shared" si="8"/>
        <v>4.5657068413711386</v>
      </c>
      <c r="C43">
        <f t="shared" si="9"/>
        <v>1</v>
      </c>
      <c r="E43" s="2">
        <f t="shared" si="3"/>
        <v>4.5657068413711386</v>
      </c>
      <c r="F43">
        <f t="shared" si="10"/>
        <v>0</v>
      </c>
      <c r="I43" s="2">
        <v>3.7008490026928484</v>
      </c>
      <c r="J43">
        <v>0</v>
      </c>
      <c r="K43">
        <f>IF(J43=0,LN(_xlfn.NORM.DIST(I43,mean,sigma,FALSE)),LN(_xlfn.NORM.DIST(I43,mean,sigma,TRUE)))</f>
        <v>-0.41150839836269093</v>
      </c>
      <c r="P43" s="3"/>
      <c r="Q43">
        <f t="shared" si="6"/>
        <v>35</v>
      </c>
      <c r="R43" s="6">
        <f t="shared" si="4"/>
        <v>-0.39780617203394542</v>
      </c>
      <c r="S43">
        <v>3.8475618667725939</v>
      </c>
    </row>
    <row r="44" spans="1:19" x14ac:dyDescent="0.25">
      <c r="A44" s="2">
        <v>4.5314245754561853</v>
      </c>
      <c r="B44" s="2">
        <f t="shared" si="8"/>
        <v>4.5314245754561853</v>
      </c>
      <c r="C44">
        <f t="shared" si="9"/>
        <v>1</v>
      </c>
      <c r="E44" s="2">
        <f t="shared" si="3"/>
        <v>4.5314245754561853</v>
      </c>
      <c r="F44">
        <f t="shared" si="10"/>
        <v>0</v>
      </c>
      <c r="I44" s="2">
        <v>4.1932556870087865</v>
      </c>
      <c r="J44">
        <v>0</v>
      </c>
      <c r="K44">
        <f>IF(J44=0,LN(_xlfn.NORM.DIST(I44,mean,sigma,FALSE)),LN(_xlfn.NORM.DIST(I44,mean,sigma,TRUE)))</f>
        <v>-0.23282711406437653</v>
      </c>
      <c r="Q44">
        <f t="shared" si="6"/>
        <v>36</v>
      </c>
      <c r="R44" s="6">
        <f t="shared" si="4"/>
        <v>-0.37088499448209117</v>
      </c>
      <c r="S44">
        <v>3.8495638919848716</v>
      </c>
    </row>
    <row r="45" spans="1:19" x14ac:dyDescent="0.25">
      <c r="A45" s="2">
        <v>4.2929527909145691</v>
      </c>
      <c r="B45" s="2">
        <f t="shared" si="8"/>
        <v>4.2929527909145691</v>
      </c>
      <c r="C45">
        <f t="shared" si="9"/>
        <v>1</v>
      </c>
      <c r="E45" s="2">
        <f t="shared" si="3"/>
        <v>4.2929527909145691</v>
      </c>
      <c r="F45">
        <f t="shared" si="10"/>
        <v>0</v>
      </c>
      <c r="I45" s="2">
        <v>5.1765587260015309</v>
      </c>
      <c r="J45">
        <v>0</v>
      </c>
      <c r="K45">
        <f>IF(J45=0,LN(_xlfn.NORM.DIST(I45,mean,sigma,FALSE)),LN(_xlfn.NORM.DIST(I45,mean,sigma,TRUE)))</f>
        <v>-3.1045130093194149</v>
      </c>
      <c r="Q45">
        <f t="shared" si="6"/>
        <v>37</v>
      </c>
      <c r="R45" s="6">
        <f t="shared" si="4"/>
        <v>-0.34423000787040897</v>
      </c>
      <c r="S45">
        <v>3.8762939412699779</v>
      </c>
    </row>
    <row r="46" spans="1:19" x14ac:dyDescent="0.25">
      <c r="A46" s="2">
        <v>4.2330148163309786</v>
      </c>
      <c r="B46" s="2">
        <f t="shared" si="8"/>
        <v>4.2330148163309786</v>
      </c>
      <c r="C46">
        <f t="shared" si="9"/>
        <v>1</v>
      </c>
      <c r="E46" s="2">
        <f t="shared" si="3"/>
        <v>4.2330148163309786</v>
      </c>
      <c r="F46">
        <f t="shared" si="10"/>
        <v>0</v>
      </c>
      <c r="I46" s="2">
        <v>4.6467962521128356</v>
      </c>
      <c r="J46">
        <v>0</v>
      </c>
      <c r="K46">
        <f>IF(J46=0,LN(_xlfn.NORM.DIST(I46,mean,sigma,FALSE)),LN(_xlfn.NORM.DIST(I46,mean,sigma,TRUE)))</f>
        <v>-1.022792493823488</v>
      </c>
      <c r="Q46">
        <f t="shared" si="6"/>
        <v>38</v>
      </c>
      <c r="R46" s="6">
        <f t="shared" si="4"/>
        <v>-0.31781741294915428</v>
      </c>
      <c r="S46">
        <v>3.8885630247968948</v>
      </c>
    </row>
    <row r="47" spans="1:19" x14ac:dyDescent="0.25">
      <c r="A47" s="2">
        <v>4.1329556198470527</v>
      </c>
      <c r="B47" s="2">
        <f t="shared" si="8"/>
        <v>4.1329556198470527</v>
      </c>
      <c r="C47">
        <f t="shared" si="9"/>
        <v>1</v>
      </c>
      <c r="E47" s="2">
        <f t="shared" si="3"/>
        <v>4.1329556198470527</v>
      </c>
      <c r="F47">
        <f t="shared" si="10"/>
        <v>0</v>
      </c>
      <c r="I47" s="2">
        <v>4.5657068413711386</v>
      </c>
      <c r="J47">
        <v>0</v>
      </c>
      <c r="K47">
        <f>IF(J47=0,LN(_xlfn.NORM.DIST(I47,mean,sigma,FALSE)),LN(_xlfn.NORM.DIST(I47,mean,sigma,TRUE)))</f>
        <v>-0.81435662990797519</v>
      </c>
      <c r="Q47">
        <f t="shared" si="6"/>
        <v>39</v>
      </c>
      <c r="R47" s="6">
        <f t="shared" si="4"/>
        <v>-0.29162472875305201</v>
      </c>
      <c r="S47">
        <v>3.8963915004424052</v>
      </c>
    </row>
    <row r="48" spans="1:19" x14ac:dyDescent="0.25">
      <c r="A48" s="2">
        <v>4.0569804115002626</v>
      </c>
      <c r="B48" s="2">
        <f t="shared" si="8"/>
        <v>4.0569804115002626</v>
      </c>
      <c r="C48">
        <f t="shared" si="9"/>
        <v>1</v>
      </c>
      <c r="E48" s="2">
        <f t="shared" si="3"/>
        <v>4.0569804115002626</v>
      </c>
      <c r="F48">
        <f t="shared" si="10"/>
        <v>0</v>
      </c>
      <c r="I48" s="2">
        <v>4.5314245754561853</v>
      </c>
      <c r="J48">
        <v>0</v>
      </c>
      <c r="K48">
        <f>IF(J48=0,LN(_xlfn.NORM.DIST(I48,mean,sigma,FALSE)),LN(_xlfn.NORM.DIST(I48,mean,sigma,TRUE)))</f>
        <v>-0.73503592478916802</v>
      </c>
      <c r="Q48">
        <f t="shared" si="6"/>
        <v>40</v>
      </c>
      <c r="R48" s="6">
        <f t="shared" si="4"/>
        <v>-0.26563063350790211</v>
      </c>
      <c r="S48">
        <v>3.9117812876647804</v>
      </c>
    </row>
    <row r="49" spans="1:19" x14ac:dyDescent="0.25">
      <c r="A49" s="2">
        <v>4.2873849780371529</v>
      </c>
      <c r="B49" s="2">
        <f t="shared" si="8"/>
        <v>4.2873849780371529</v>
      </c>
      <c r="C49">
        <f t="shared" si="9"/>
        <v>1</v>
      </c>
      <c r="E49" s="2">
        <f t="shared" si="3"/>
        <v>4.2873849780371529</v>
      </c>
      <c r="F49">
        <f t="shared" si="10"/>
        <v>0</v>
      </c>
      <c r="I49" s="2">
        <v>4.2929527909145691</v>
      </c>
      <c r="J49">
        <v>0</v>
      </c>
      <c r="K49">
        <f>IF(J49=0,LN(_xlfn.NORM.DIST(I49,mean,sigma,FALSE)),LN(_xlfn.NORM.DIST(I49,mean,sigma,TRUE)))</f>
        <v>-0.32798844640614072</v>
      </c>
      <c r="Q49">
        <f t="shared" si="6"/>
        <v>41</v>
      </c>
      <c r="R49" s="6">
        <f t="shared" si="4"/>
        <v>-0.23981482260806397</v>
      </c>
      <c r="S49">
        <v>3.9210905343716149</v>
      </c>
    </row>
    <row r="50" spans="1:19" x14ac:dyDescent="0.25">
      <c r="A50" s="2">
        <v>3.7217719283071347</v>
      </c>
      <c r="B50" s="2">
        <f t="shared" si="8"/>
        <v>3.7217719283071347</v>
      </c>
      <c r="C50">
        <f t="shared" si="9"/>
        <v>1</v>
      </c>
      <c r="E50" s="2">
        <f t="shared" si="3"/>
        <v>3.7217719283071347</v>
      </c>
      <c r="F50">
        <f t="shared" si="10"/>
        <v>0</v>
      </c>
      <c r="I50" s="2">
        <v>4.2330148163309786</v>
      </c>
      <c r="J50">
        <v>0</v>
      </c>
      <c r="K50">
        <f>IF(J50=0,LN(_xlfn.NORM.DIST(I50,mean,sigma,FALSE)),LN(_xlfn.NORM.DIST(I50,mean,sigma,TRUE)))</f>
        <v>-0.26547523792370692</v>
      </c>
      <c r="Q50">
        <f t="shared" si="6"/>
        <v>42</v>
      </c>
      <c r="R50" s="6">
        <f t="shared" si="4"/>
        <v>-0.21415788100561844</v>
      </c>
      <c r="S50">
        <v>3.9225229885269073</v>
      </c>
    </row>
    <row r="51" spans="1:19" x14ac:dyDescent="0.25">
      <c r="A51" s="2">
        <v>4.1370813151879702</v>
      </c>
      <c r="B51" s="2">
        <f t="shared" si="8"/>
        <v>4.1370813151879702</v>
      </c>
      <c r="C51">
        <f t="shared" si="9"/>
        <v>1</v>
      </c>
      <c r="E51" s="2">
        <f t="shared" si="3"/>
        <v>4.1370813151879702</v>
      </c>
      <c r="F51">
        <f t="shared" si="10"/>
        <v>0</v>
      </c>
      <c r="I51" s="2">
        <v>4.1329556198470527</v>
      </c>
      <c r="J51">
        <v>0</v>
      </c>
      <c r="K51">
        <f>IF(J51=0,LN(_xlfn.NORM.DIST(I51,mean,sigma,FALSE)),LN(_xlfn.NORM.DIST(I51,mean,sigma,TRUE)))</f>
        <v>-0.19673600966410076</v>
      </c>
      <c r="Q51">
        <f t="shared" si="6"/>
        <v>43</v>
      </c>
      <c r="R51" s="6">
        <f t="shared" si="4"/>
        <v>-0.18864116776152437</v>
      </c>
      <c r="S51">
        <v>3.9291361518771737</v>
      </c>
    </row>
    <row r="52" spans="1:19" x14ac:dyDescent="0.25">
      <c r="A52" s="2">
        <v>3.5014070464094402</v>
      </c>
      <c r="B52" s="2">
        <f t="shared" si="8"/>
        <v>3.5014070464094402</v>
      </c>
      <c r="C52">
        <f t="shared" si="9"/>
        <v>1</v>
      </c>
      <c r="E52" s="2">
        <f t="shared" si="3"/>
        <v>3.5014070464094402</v>
      </c>
      <c r="F52">
        <f t="shared" si="10"/>
        <v>0</v>
      </c>
      <c r="I52" s="2">
        <v>4.0569804115002626</v>
      </c>
      <c r="J52">
        <v>0</v>
      </c>
      <c r="K52">
        <f>IF(J52=0,LN(_xlfn.NORM.DIST(I52,mean,sigma,FALSE)),LN(_xlfn.NORM.DIST(I52,mean,sigma,TRUE)))</f>
        <v>-0.17429864386290286</v>
      </c>
      <c r="Q52">
        <f t="shared" si="6"/>
        <v>44</v>
      </c>
      <c r="R52" s="6">
        <f t="shared" si="4"/>
        <v>-0.16324671084032114</v>
      </c>
      <c r="S52">
        <v>3.9316855792130809</v>
      </c>
    </row>
    <row r="53" spans="1:19" x14ac:dyDescent="0.25">
      <c r="A53" s="2">
        <v>4.1890174416985246</v>
      </c>
      <c r="B53" s="2">
        <f t="shared" si="8"/>
        <v>4.1890174416985246</v>
      </c>
      <c r="C53">
        <f t="shared" si="9"/>
        <v>1</v>
      </c>
      <c r="E53" s="2">
        <f t="shared" si="3"/>
        <v>4.1890174416985246</v>
      </c>
      <c r="F53">
        <f t="shared" si="10"/>
        <v>0</v>
      </c>
      <c r="I53" s="2">
        <v>4.2873849780371529</v>
      </c>
      <c r="J53">
        <v>0</v>
      </c>
      <c r="K53">
        <f>IF(J53=0,LN(_xlfn.NORM.DIST(I53,mean,sigma,FALSE)),LN(_xlfn.NORM.DIST(I53,mean,sigma,TRUE)))</f>
        <v>-0.32150788126105218</v>
      </c>
      <c r="Q53">
        <f t="shared" si="6"/>
        <v>45</v>
      </c>
      <c r="R53" s="6">
        <f t="shared" si="4"/>
        <v>-0.13795711049811366</v>
      </c>
      <c r="S53">
        <v>3.9879310053074732</v>
      </c>
    </row>
    <row r="54" spans="1:19" x14ac:dyDescent="0.25">
      <c r="A54" s="2">
        <v>3.6707435911957873</v>
      </c>
      <c r="B54" s="2">
        <f t="shared" si="8"/>
        <v>3.6707435911957873</v>
      </c>
      <c r="C54">
        <f t="shared" si="9"/>
        <v>1</v>
      </c>
      <c r="E54" s="2">
        <f t="shared" si="3"/>
        <v>3.6707435911957873</v>
      </c>
      <c r="F54">
        <f t="shared" si="10"/>
        <v>0</v>
      </c>
      <c r="I54" s="2">
        <v>3.7217719283071347</v>
      </c>
      <c r="J54">
        <v>0</v>
      </c>
      <c r="K54">
        <f>IF(J54=0,LN(_xlfn.NORM.DIST(I54,mean,sigma,FALSE)),LN(_xlfn.NORM.DIST(I54,mean,sigma,TRUE)))</f>
        <v>-0.38196768565498307</v>
      </c>
      <c r="Q54">
        <f t="shared" si="6"/>
        <v>46</v>
      </c>
      <c r="R54" s="6">
        <f t="shared" si="4"/>
        <v>-0.1127554498305592</v>
      </c>
      <c r="S54">
        <v>3.9883903001318686</v>
      </c>
    </row>
    <row r="55" spans="1:19" x14ac:dyDescent="0.25">
      <c r="A55" s="2">
        <v>3.6207861840957776</v>
      </c>
      <c r="B55" s="2">
        <f t="shared" si="8"/>
        <v>3.6207861840957776</v>
      </c>
      <c r="C55">
        <f t="shared" si="9"/>
        <v>1</v>
      </c>
      <c r="E55" s="2">
        <f t="shared" si="3"/>
        <v>3.6207861840957776</v>
      </c>
      <c r="F55">
        <f t="shared" si="10"/>
        <v>0</v>
      </c>
      <c r="I55" s="2">
        <v>4.1370813151879702</v>
      </c>
      <c r="J55">
        <v>0</v>
      </c>
      <c r="K55">
        <f>IF(J55=0,LN(_xlfn.NORM.DIST(I55,mean,sigma,FALSE)),LN(_xlfn.NORM.DIST(I55,mean,sigma,TRUE)))</f>
        <v>-0.19868970037770406</v>
      </c>
      <c r="Q55">
        <f t="shared" si="6"/>
        <v>47</v>
      </c>
      <c r="R55" s="6">
        <f t="shared" si="4"/>
        <v>-8.7625211222515251E-2</v>
      </c>
      <c r="S55">
        <v>4.0109974962470005</v>
      </c>
    </row>
    <row r="56" spans="1:19" x14ac:dyDescent="0.25">
      <c r="A56" s="2">
        <v>3.8963915004424052</v>
      </c>
      <c r="B56" s="2">
        <f t="shared" si="8"/>
        <v>3.8963915004424052</v>
      </c>
      <c r="C56">
        <f t="shared" si="9"/>
        <v>1</v>
      </c>
      <c r="E56" s="2">
        <f t="shared" si="3"/>
        <v>3.8963915004424052</v>
      </c>
      <c r="F56">
        <f t="shared" si="10"/>
        <v>0</v>
      </c>
      <c r="I56" s="2">
        <v>3.5014070464094402</v>
      </c>
      <c r="J56">
        <v>0</v>
      </c>
      <c r="K56">
        <f>IF(J56=0,LN(_xlfn.NORM.DIST(I56,mean,sigma,FALSE)),LN(_xlfn.NORM.DIST(I56,mean,sigma,TRUE)))</f>
        <v>-0.79088182680476338</v>
      </c>
      <c r="Q56">
        <f t="shared" si="6"/>
        <v>48</v>
      </c>
      <c r="R56" s="6">
        <f t="shared" si="4"/>
        <v>-6.2550197581039788E-2</v>
      </c>
      <c r="S56">
        <v>4.018612809071783</v>
      </c>
    </row>
    <row r="57" spans="1:19" x14ac:dyDescent="0.25">
      <c r="A57" s="2">
        <v>4.1265868831978878</v>
      </c>
      <c r="B57" s="2">
        <f t="shared" si="8"/>
        <v>4.1265868831978878</v>
      </c>
      <c r="C57">
        <f t="shared" si="9"/>
        <v>1</v>
      </c>
      <c r="E57" s="2">
        <f t="shared" si="3"/>
        <v>4.1265868831978878</v>
      </c>
      <c r="F57">
        <f t="shared" si="10"/>
        <v>0</v>
      </c>
      <c r="I57" s="2">
        <v>4.1890174416985246</v>
      </c>
      <c r="J57">
        <v>0</v>
      </c>
      <c r="K57">
        <f>IF(J57=0,LN(_xlfn.NORM.DIST(I57,mean,sigma,FALSE)),LN(_xlfn.NORM.DIST(I57,mean,sigma,TRUE)))</f>
        <v>-0.22976177075784823</v>
      </c>
      <c r="Q57">
        <f t="shared" si="6"/>
        <v>49</v>
      </c>
      <c r="R57" s="6">
        <f t="shared" si="4"/>
        <v>-3.7514457344072563E-2</v>
      </c>
      <c r="S57">
        <v>4.0307142045130604</v>
      </c>
    </row>
    <row r="58" spans="1:19" x14ac:dyDescent="0.25">
      <c r="A58" s="2">
        <v>3.2457219377683941</v>
      </c>
      <c r="B58" s="2">
        <f t="shared" si="8"/>
        <v>3.5</v>
      </c>
      <c r="C58">
        <f t="shared" si="9"/>
        <v>0</v>
      </c>
      <c r="E58" s="2">
        <f t="shared" si="3"/>
        <v>3.5</v>
      </c>
      <c r="F58">
        <f t="shared" si="10"/>
        <v>-1</v>
      </c>
      <c r="I58" s="2">
        <v>3.6707435911957873</v>
      </c>
      <c r="J58">
        <v>0</v>
      </c>
      <c r="K58">
        <f>IF(J58=0,LN(_xlfn.NORM.DIST(I58,mean,sigma,FALSE)),LN(_xlfn.NORM.DIST(I58,mean,sigma,TRUE)))</f>
        <v>-0.45743167433958964</v>
      </c>
      <c r="Q58">
        <f t="shared" si="6"/>
        <v>50</v>
      </c>
      <c r="R58" s="6">
        <f t="shared" si="4"/>
        <v>-1.2502212342580959E-2</v>
      </c>
      <c r="S58">
        <v>4.0569804115002626</v>
      </c>
    </row>
    <row r="59" spans="1:19" x14ac:dyDescent="0.25">
      <c r="A59" s="2">
        <v>3.6243457189848414</v>
      </c>
      <c r="B59" s="2">
        <f t="shared" si="8"/>
        <v>3.6243457189848414</v>
      </c>
      <c r="C59">
        <f t="shared" si="9"/>
        <v>1</v>
      </c>
      <c r="E59" s="2">
        <f t="shared" si="3"/>
        <v>3.6243457189848414</v>
      </c>
      <c r="F59">
        <f t="shared" si="10"/>
        <v>0</v>
      </c>
      <c r="I59" s="2">
        <v>3.6207861840957776</v>
      </c>
      <c r="J59">
        <v>0</v>
      </c>
      <c r="K59">
        <f>IF(J59=0,LN(_xlfn.NORM.DIST(I59,mean,sigma,FALSE)),LN(_xlfn.NORM.DIST(I59,mean,sigma,TRUE)))</f>
        <v>-0.5425365444556387</v>
      </c>
      <c r="Q59">
        <f t="shared" si="6"/>
        <v>51</v>
      </c>
      <c r="R59" s="6">
        <f t="shared" si="4"/>
        <v>1.2502212342580959E-2</v>
      </c>
      <c r="S59">
        <v>4.0706705804986996</v>
      </c>
    </row>
    <row r="60" spans="1:19" x14ac:dyDescent="0.25">
      <c r="A60" s="2">
        <v>4.4053890734212473</v>
      </c>
      <c r="B60" s="2">
        <f t="shared" si="8"/>
        <v>4.4053890734212473</v>
      </c>
      <c r="C60">
        <f t="shared" si="9"/>
        <v>1</v>
      </c>
      <c r="E60" s="2">
        <f t="shared" si="3"/>
        <v>4.4053890734212473</v>
      </c>
      <c r="F60">
        <f t="shared" si="10"/>
        <v>0</v>
      </c>
      <c r="I60" s="2">
        <v>3.8963915004424052</v>
      </c>
      <c r="J60">
        <v>0</v>
      </c>
      <c r="K60">
        <f>IF(J60=0,LN(_xlfn.NORM.DIST(I60,mean,sigma,FALSE)),LN(_xlfn.NORM.DIST(I60,mean,sigma,TRUE)))</f>
        <v>-0.21139614917025418</v>
      </c>
      <c r="Q60">
        <f t="shared" si="6"/>
        <v>52</v>
      </c>
      <c r="R60" s="6">
        <f t="shared" si="4"/>
        <v>3.7514457344072417E-2</v>
      </c>
      <c r="S60">
        <v>4.0990399939837516</v>
      </c>
    </row>
    <row r="61" spans="1:19" x14ac:dyDescent="0.25">
      <c r="A61" s="2">
        <v>3.7320730926730903</v>
      </c>
      <c r="B61" s="2">
        <f t="shared" si="8"/>
        <v>3.7320730926730903</v>
      </c>
      <c r="C61">
        <f t="shared" si="9"/>
        <v>1</v>
      </c>
      <c r="E61" s="2">
        <f t="shared" si="3"/>
        <v>3.7320730926730903</v>
      </c>
      <c r="F61">
        <f t="shared" si="10"/>
        <v>0</v>
      </c>
      <c r="I61" s="2">
        <v>4.1265868831978878</v>
      </c>
      <c r="J61">
        <v>0</v>
      </c>
      <c r="K61">
        <f>IF(J61=0,LN(_xlfn.NORM.DIST(I61,mean,sigma,FALSE)),LN(_xlfn.NORM.DIST(I61,mean,sigma,TRUE)))</f>
        <v>-0.19386884902786103</v>
      </c>
      <c r="Q61">
        <f t="shared" si="6"/>
        <v>53</v>
      </c>
      <c r="R61" s="6">
        <f t="shared" si="4"/>
        <v>6.2550197581039788E-2</v>
      </c>
      <c r="S61">
        <v>4.1188209353131242</v>
      </c>
    </row>
    <row r="62" spans="1:19" x14ac:dyDescent="0.25">
      <c r="A62" s="2">
        <v>4.2118576958309859</v>
      </c>
      <c r="B62" s="2">
        <f t="shared" si="8"/>
        <v>4.2118576958309859</v>
      </c>
      <c r="C62">
        <f t="shared" si="9"/>
        <v>1</v>
      </c>
      <c r="E62" s="2">
        <f t="shared" si="3"/>
        <v>4.2118576958309859</v>
      </c>
      <c r="F62">
        <f t="shared" si="10"/>
        <v>0</v>
      </c>
      <c r="I62" s="2">
        <v>3.5</v>
      </c>
      <c r="J62">
        <v>-1</v>
      </c>
      <c r="K62">
        <f>IF(J62=0,LN(_xlfn.NORM.DIST(I62,mean,sigma,FALSE)),LN(_xlfn.NORM.DIST(I62,mean,sigma,TRUE)))</f>
        <v>-2.021835800002528</v>
      </c>
      <c r="Q62">
        <f t="shared" si="6"/>
        <v>54</v>
      </c>
      <c r="R62" s="6">
        <f t="shared" si="4"/>
        <v>8.762521122251539E-2</v>
      </c>
      <c r="S62">
        <v>4.1189783915833686</v>
      </c>
    </row>
    <row r="63" spans="1:19" x14ac:dyDescent="0.25">
      <c r="A63" s="2">
        <v>4.9172117643174715</v>
      </c>
      <c r="B63" s="2">
        <f t="shared" si="8"/>
        <v>4.9172117643174715</v>
      </c>
      <c r="C63">
        <f t="shared" si="9"/>
        <v>1</v>
      </c>
      <c r="E63" s="2">
        <f t="shared" si="3"/>
        <v>4.9172117643174715</v>
      </c>
      <c r="F63">
        <f t="shared" si="10"/>
        <v>0</v>
      </c>
      <c r="I63" s="2">
        <v>3.6243457189848414</v>
      </c>
      <c r="J63">
        <v>0</v>
      </c>
      <c r="K63">
        <f>IF(J63=0,LN(_xlfn.NORM.DIST(I63,mean,sigma,FALSE)),LN(_xlfn.NORM.DIST(I63,mean,sigma,TRUE)))</f>
        <v>-0.53610524910514046</v>
      </c>
      <c r="Q63">
        <f t="shared" si="6"/>
        <v>55</v>
      </c>
      <c r="R63" s="6">
        <f t="shared" si="4"/>
        <v>0.1127554498305592</v>
      </c>
      <c r="S63">
        <v>4.1265868831978878</v>
      </c>
    </row>
    <row r="64" spans="1:19" x14ac:dyDescent="0.25">
      <c r="A64" s="2">
        <v>3.5347604908602079</v>
      </c>
      <c r="B64" s="2">
        <f t="shared" si="8"/>
        <v>3.5347604908602079</v>
      </c>
      <c r="C64">
        <f t="shared" si="9"/>
        <v>1</v>
      </c>
      <c r="E64" s="2">
        <f t="shared" si="3"/>
        <v>3.5347604908602079</v>
      </c>
      <c r="F64">
        <f t="shared" si="10"/>
        <v>0</v>
      </c>
      <c r="I64" s="2">
        <v>4.4053890734212473</v>
      </c>
      <c r="J64">
        <v>0</v>
      </c>
      <c r="K64">
        <f>IF(J64=0,LN(_xlfn.NORM.DIST(I64,mean,sigma,FALSE)),LN(_xlfn.NORM.DIST(I64,mean,sigma,TRUE)))</f>
        <v>-0.48837680841524761</v>
      </c>
      <c r="Q64">
        <f t="shared" si="6"/>
        <v>56</v>
      </c>
      <c r="R64" s="6">
        <f t="shared" si="4"/>
        <v>0.13795711049811366</v>
      </c>
      <c r="S64">
        <v>4.1278510808333522</v>
      </c>
    </row>
    <row r="65" spans="1:19" x14ac:dyDescent="0.25">
      <c r="A65" s="2">
        <v>4.2400304310867796</v>
      </c>
      <c r="B65" s="2">
        <f t="shared" si="8"/>
        <v>4.2400304310867796</v>
      </c>
      <c r="C65">
        <f t="shared" si="9"/>
        <v>1</v>
      </c>
      <c r="E65" s="2">
        <f t="shared" si="3"/>
        <v>4.2400304310867796</v>
      </c>
      <c r="F65">
        <f t="shared" si="10"/>
        <v>0</v>
      </c>
      <c r="I65" s="2">
        <v>3.7320730926730903</v>
      </c>
      <c r="J65">
        <v>0</v>
      </c>
      <c r="K65">
        <f>IF(J65=0,LN(_xlfn.NORM.DIST(I65,mean,sigma,FALSE)),LN(_xlfn.NORM.DIST(I65,mean,sigma,TRUE)))</f>
        <v>-0.36813928202025159</v>
      </c>
      <c r="Q65">
        <f t="shared" si="6"/>
        <v>57</v>
      </c>
      <c r="R65" s="6">
        <f t="shared" si="4"/>
        <v>0.163246710840321</v>
      </c>
      <c r="S65">
        <v>4.1329556198470527</v>
      </c>
    </row>
    <row r="66" spans="1:19" x14ac:dyDescent="0.25">
      <c r="A66" s="2">
        <v>4.3971024398197187</v>
      </c>
      <c r="B66" s="2">
        <f t="shared" si="8"/>
        <v>4.3971024398197187</v>
      </c>
      <c r="C66">
        <f t="shared" si="9"/>
        <v>1</v>
      </c>
      <c r="E66" s="2">
        <f t="shared" si="3"/>
        <v>4.3971024398197187</v>
      </c>
      <c r="F66">
        <f t="shared" si="10"/>
        <v>0</v>
      </c>
      <c r="I66" s="2">
        <v>4.2118576958309859</v>
      </c>
      <c r="J66">
        <v>0</v>
      </c>
      <c r="K66">
        <f>IF(J66=0,LN(_xlfn.NORM.DIST(I66,mean,sigma,FALSE)),LN(_xlfn.NORM.DIST(I66,mean,sigma,TRUE)))</f>
        <v>-0.24722646702314111</v>
      </c>
      <c r="Q66">
        <f t="shared" si="6"/>
        <v>58</v>
      </c>
      <c r="R66" s="6">
        <f t="shared" si="4"/>
        <v>0.18864116776152437</v>
      </c>
      <c r="S66">
        <v>4.1370813151879702</v>
      </c>
    </row>
    <row r="67" spans="1:19" x14ac:dyDescent="0.25">
      <c r="A67" s="2">
        <v>5.1502106644911692</v>
      </c>
      <c r="B67" s="2">
        <f t="shared" si="8"/>
        <v>5.1502106644911692</v>
      </c>
      <c r="C67">
        <f t="shared" si="9"/>
        <v>1</v>
      </c>
      <c r="E67" s="2">
        <f t="shared" si="3"/>
        <v>5.1502106644911692</v>
      </c>
      <c r="F67">
        <f t="shared" si="10"/>
        <v>0</v>
      </c>
      <c r="I67" s="2">
        <v>4.9172117643174715</v>
      </c>
      <c r="J67">
        <v>0</v>
      </c>
      <c r="K67">
        <f>IF(J67=0,LN(_xlfn.NORM.DIST(I67,mean,sigma,FALSE)),LN(_xlfn.NORM.DIST(I67,mean,sigma,TRUE)))</f>
        <v>-1.9293637102198447</v>
      </c>
      <c r="Q67">
        <f t="shared" si="6"/>
        <v>59</v>
      </c>
      <c r="R67" s="6">
        <f t="shared" si="4"/>
        <v>0.21415788100561858</v>
      </c>
      <c r="S67">
        <v>4.1890174416985246</v>
      </c>
    </row>
    <row r="68" spans="1:19" x14ac:dyDescent="0.25">
      <c r="A68" s="2">
        <v>3.5490759374661138</v>
      </c>
      <c r="B68" s="2">
        <f t="shared" si="8"/>
        <v>3.5490759374661138</v>
      </c>
      <c r="C68">
        <f t="shared" si="9"/>
        <v>1</v>
      </c>
      <c r="E68" s="2">
        <f t="shared" si="3"/>
        <v>3.5490759374661138</v>
      </c>
      <c r="F68">
        <f t="shared" si="10"/>
        <v>0</v>
      </c>
      <c r="I68" s="2">
        <v>3.5347604908602079</v>
      </c>
      <c r="J68">
        <v>0</v>
      </c>
      <c r="K68">
        <f>IF(J68=0,LN(_xlfn.NORM.DIST(I68,mean,sigma,FALSE)),LN(_xlfn.NORM.DIST(I68,mean,sigma,TRUE)))</f>
        <v>-0.71511258419015022</v>
      </c>
      <c r="Q68">
        <f t="shared" si="6"/>
        <v>60</v>
      </c>
      <c r="R68" s="6">
        <f t="shared" si="4"/>
        <v>0.23981482260806397</v>
      </c>
      <c r="S68">
        <v>4.1932556870087865</v>
      </c>
    </row>
    <row r="69" spans="1:19" x14ac:dyDescent="0.25">
      <c r="A69" s="2">
        <v>4.2673095877980813</v>
      </c>
      <c r="B69" s="2">
        <f t="shared" ref="B69:B100" si="11">IF(A69&gt;=LDL_Normal,A69,LDL_Normal)</f>
        <v>4.2673095877980813</v>
      </c>
      <c r="C69">
        <f t="shared" ref="C69:C100" si="12">IF(B69&gt;LDL_Normal,1,0)</f>
        <v>1</v>
      </c>
      <c r="E69" s="2">
        <f t="shared" si="3"/>
        <v>4.2673095877980813</v>
      </c>
      <c r="F69">
        <f t="shared" ref="F69:F104" si="13">IF(A69&gt;=LDL_Normal,0,-1)</f>
        <v>0</v>
      </c>
      <c r="I69" s="2">
        <v>4.2400304310867796</v>
      </c>
      <c r="J69">
        <v>0</v>
      </c>
      <c r="K69">
        <f>IF(J69=0,LN(_xlfn.NORM.DIST(I69,mean,sigma,FALSE)),LN(_xlfn.NORM.DIST(I69,mean,sigma,TRUE)))</f>
        <v>-0.27196620727136972</v>
      </c>
      <c r="Q69">
        <f t="shared" si="6"/>
        <v>61</v>
      </c>
      <c r="R69" s="6">
        <f t="shared" si="4"/>
        <v>0.26563063350790211</v>
      </c>
      <c r="S69">
        <v>4.1975490704353433</v>
      </c>
    </row>
    <row r="70" spans="1:19" x14ac:dyDescent="0.25">
      <c r="A70" s="2">
        <v>4.4232356332067866</v>
      </c>
      <c r="B70" s="2">
        <f t="shared" si="11"/>
        <v>4.4232356332067866</v>
      </c>
      <c r="C70">
        <f t="shared" si="12"/>
        <v>1</v>
      </c>
      <c r="E70" s="2">
        <f t="shared" ref="E70:E104" si="14">B70</f>
        <v>4.4232356332067866</v>
      </c>
      <c r="F70">
        <f t="shared" si="13"/>
        <v>0</v>
      </c>
      <c r="I70" s="2">
        <v>4.3971024398197187</v>
      </c>
      <c r="J70">
        <v>0</v>
      </c>
      <c r="K70">
        <f>IF(J70=0,LN(_xlfn.NORM.DIST(I70,mean,sigma,FALSE)),LN(_xlfn.NORM.DIST(I70,mean,sigma,TRUE)))</f>
        <v>-0.47463586374234507</v>
      </c>
      <c r="Q70">
        <f t="shared" si="6"/>
        <v>62</v>
      </c>
      <c r="R70" s="6">
        <f t="shared" si="4"/>
        <v>0.29162472875305195</v>
      </c>
      <c r="S70">
        <v>4.2031862322837696</v>
      </c>
    </row>
    <row r="71" spans="1:19" x14ac:dyDescent="0.25">
      <c r="A71" s="2">
        <v>3.4507436440471793</v>
      </c>
      <c r="B71" s="2">
        <f t="shared" si="11"/>
        <v>3.5</v>
      </c>
      <c r="C71">
        <f t="shared" si="12"/>
        <v>0</v>
      </c>
      <c r="E71" s="2">
        <f t="shared" si="14"/>
        <v>3.5</v>
      </c>
      <c r="F71">
        <f t="shared" si="13"/>
        <v>-1</v>
      </c>
      <c r="I71" s="2">
        <v>5.1502106644911692</v>
      </c>
      <c r="J71">
        <v>0</v>
      </c>
      <c r="K71">
        <f>IF(J71=0,LN(_xlfn.NORM.DIST(I71,mean,sigma,FALSE)),LN(_xlfn.NORM.DIST(I71,mean,sigma,TRUE)))</f>
        <v>-2.9714661649757681</v>
      </c>
      <c r="Q71">
        <f t="shared" si="6"/>
        <v>63</v>
      </c>
      <c r="R71" s="6">
        <f t="shared" si="4"/>
        <v>0.31781741294915428</v>
      </c>
      <c r="S71">
        <v>4.2033107193710748</v>
      </c>
    </row>
    <row r="72" spans="1:19" x14ac:dyDescent="0.25">
      <c r="A72" s="2">
        <v>4.7973449100973085</v>
      </c>
      <c r="B72" s="2">
        <f t="shared" si="11"/>
        <v>4.7973449100973085</v>
      </c>
      <c r="C72">
        <f t="shared" si="12"/>
        <v>1</v>
      </c>
      <c r="E72" s="2">
        <f t="shared" si="14"/>
        <v>4.7973449100973085</v>
      </c>
      <c r="F72">
        <f t="shared" si="13"/>
        <v>0</v>
      </c>
      <c r="I72" s="2">
        <v>3.5490759374661138</v>
      </c>
      <c r="J72">
        <v>0</v>
      </c>
      <c r="K72">
        <f>IF(J72=0,LN(_xlfn.NORM.DIST(I72,mean,sigma,FALSE)),LN(_xlfn.NORM.DIST(I72,mean,sigma,TRUE)))</f>
        <v>-0.68411037059706503</v>
      </c>
      <c r="Q72">
        <f t="shared" si="6"/>
        <v>64</v>
      </c>
      <c r="R72" s="6">
        <f t="shared" si="4"/>
        <v>0.34423000787040914</v>
      </c>
      <c r="S72">
        <v>4.2118576958309859</v>
      </c>
    </row>
    <row r="73" spans="1:19" x14ac:dyDescent="0.25">
      <c r="A73" s="2">
        <v>3.9883903001318686</v>
      </c>
      <c r="B73" s="2">
        <f t="shared" si="11"/>
        <v>3.9883903001318686</v>
      </c>
      <c r="C73">
        <f t="shared" si="12"/>
        <v>1</v>
      </c>
      <c r="E73" s="2">
        <f t="shared" si="14"/>
        <v>3.9883903001318686</v>
      </c>
      <c r="F73">
        <f t="shared" si="13"/>
        <v>0</v>
      </c>
      <c r="I73" s="2">
        <v>4.2673095877980813</v>
      </c>
      <c r="J73">
        <v>0</v>
      </c>
      <c r="K73">
        <f>IF(J73=0,LN(_xlfn.NORM.DIST(I73,mean,sigma,FALSE)),LN(_xlfn.NORM.DIST(I73,mean,sigma,TRUE)))</f>
        <v>-0.29928683553945762</v>
      </c>
      <c r="Q73">
        <f t="shared" si="6"/>
        <v>65</v>
      </c>
      <c r="R73" s="6">
        <f t="shared" si="4"/>
        <v>0.37088499448209117</v>
      </c>
      <c r="S73">
        <v>4.2172259883082006</v>
      </c>
    </row>
    <row r="74" spans="1:19" x14ac:dyDescent="0.25">
      <c r="A74" s="2">
        <v>3.5923224105354166</v>
      </c>
      <c r="B74" s="2">
        <f t="shared" si="11"/>
        <v>3.5923224105354166</v>
      </c>
      <c r="C74">
        <f t="shared" si="12"/>
        <v>1</v>
      </c>
      <c r="E74" s="2">
        <f t="shared" si="14"/>
        <v>3.5923224105354166</v>
      </c>
      <c r="F74">
        <f t="shared" si="13"/>
        <v>0</v>
      </c>
      <c r="I74" s="2">
        <v>4.4232356332067866</v>
      </c>
      <c r="J74">
        <v>0</v>
      </c>
      <c r="K74">
        <f>IF(J74=0,LN(_xlfn.NORM.DIST(I74,mean,sigma,FALSE)),LN(_xlfn.NORM.DIST(I74,mean,sigma,TRUE)))</f>
        <v>-0.51900774964030771</v>
      </c>
      <c r="Q74">
        <f t="shared" si="6"/>
        <v>66</v>
      </c>
      <c r="R74" s="6">
        <f t="shared" ref="R74:R108" si="15">NORMSINV((Q74-0.375)/(100+0.25))</f>
        <v>0.39780617203394558</v>
      </c>
      <c r="S74">
        <v>4.2323332637388376</v>
      </c>
    </row>
    <row r="75" spans="1:19" x14ac:dyDescent="0.25">
      <c r="A75" s="2">
        <v>4.2323332637388376</v>
      </c>
      <c r="B75" s="2">
        <f t="shared" si="11"/>
        <v>4.2323332637388376</v>
      </c>
      <c r="C75">
        <f t="shared" si="12"/>
        <v>1</v>
      </c>
      <c r="E75" s="2">
        <f t="shared" si="14"/>
        <v>4.2323332637388376</v>
      </c>
      <c r="F75">
        <f t="shared" si="13"/>
        <v>0</v>
      </c>
      <c r="I75" s="2">
        <v>3.5</v>
      </c>
      <c r="J75">
        <v>-1</v>
      </c>
      <c r="K75">
        <f>IF(J75=0,LN(_xlfn.NORM.DIST(I75,mean,sigma,FALSE)),LN(_xlfn.NORM.DIST(I75,mean,sigma,TRUE)))</f>
        <v>-2.021835800002528</v>
      </c>
      <c r="Q75">
        <f t="shared" ref="Q75:Q108" si="16">Q74+1</f>
        <v>67</v>
      </c>
      <c r="R75" s="6">
        <f t="shared" si="15"/>
        <v>0.42501883739125573</v>
      </c>
      <c r="S75">
        <v>4.232759020946105</v>
      </c>
    </row>
    <row r="76" spans="1:19" x14ac:dyDescent="0.25">
      <c r="A76" s="2">
        <v>4.4946468834532425</v>
      </c>
      <c r="B76" s="2">
        <f t="shared" si="11"/>
        <v>4.4946468834532425</v>
      </c>
      <c r="C76">
        <f t="shared" si="12"/>
        <v>1</v>
      </c>
      <c r="E76" s="2">
        <f t="shared" si="14"/>
        <v>4.4946468834532425</v>
      </c>
      <c r="F76">
        <f t="shared" si="13"/>
        <v>0</v>
      </c>
      <c r="I76" s="2">
        <v>4.7973449100973085</v>
      </c>
      <c r="J76">
        <v>0</v>
      </c>
      <c r="K76">
        <f>IF(J76=0,LN(_xlfn.NORM.DIST(I76,mean,sigma,FALSE)),LN(_xlfn.NORM.DIST(I76,mean,sigma,TRUE)))</f>
        <v>-1.4873583830432127</v>
      </c>
      <c r="Q76">
        <f t="shared" si="16"/>
        <v>68</v>
      </c>
      <c r="R76" s="6">
        <f t="shared" si="15"/>
        <v>0.4525499884018015</v>
      </c>
      <c r="S76">
        <v>4.2330148163309786</v>
      </c>
    </row>
    <row r="77" spans="1:19" x14ac:dyDescent="0.25">
      <c r="A77" s="2">
        <v>4.4573371370497625</v>
      </c>
      <c r="B77" s="2">
        <f t="shared" si="11"/>
        <v>4.4573371370497625</v>
      </c>
      <c r="C77">
        <f t="shared" si="12"/>
        <v>1</v>
      </c>
      <c r="E77" s="2">
        <f t="shared" si="14"/>
        <v>4.4573371370497625</v>
      </c>
      <c r="F77">
        <f t="shared" si="13"/>
        <v>0</v>
      </c>
      <c r="I77" s="2">
        <v>3.9883903001318686</v>
      </c>
      <c r="J77">
        <v>0</v>
      </c>
      <c r="K77">
        <f>IF(J77=0,LN(_xlfn.NORM.DIST(I77,mean,sigma,FALSE)),LN(_xlfn.NORM.DIST(I77,mean,sigma,TRUE)))</f>
        <v>-0.17610393891841492</v>
      </c>
      <c r="Q77">
        <f t="shared" si="16"/>
        <v>69</v>
      </c>
      <c r="R77" s="6">
        <f t="shared" si="15"/>
        <v>0.48042855588587835</v>
      </c>
      <c r="S77">
        <v>4.2400304310867796</v>
      </c>
    </row>
    <row r="78" spans="1:19" x14ac:dyDescent="0.25">
      <c r="A78" s="2">
        <v>3.9316855792130809</v>
      </c>
      <c r="B78" s="2">
        <f t="shared" si="11"/>
        <v>3.9316855792130809</v>
      </c>
      <c r="C78">
        <f t="shared" si="12"/>
        <v>1</v>
      </c>
      <c r="E78" s="2">
        <f t="shared" si="14"/>
        <v>3.9316855792130809</v>
      </c>
      <c r="F78">
        <f t="shared" si="13"/>
        <v>0</v>
      </c>
      <c r="I78" s="2">
        <v>3.5923224105354166</v>
      </c>
      <c r="J78">
        <v>0</v>
      </c>
      <c r="K78">
        <f>IF(J78=0,LN(_xlfn.NORM.DIST(I78,mean,sigma,FALSE)),LN(_xlfn.NORM.DIST(I78,mean,sigma,TRUE)))</f>
        <v>-0.59599232765231014</v>
      </c>
      <c r="Q78">
        <f t="shared" si="16"/>
        <v>70</v>
      </c>
      <c r="R78" s="6">
        <f t="shared" si="15"/>
        <v>0.50868566982760044</v>
      </c>
      <c r="S78">
        <v>4.2673095877980813</v>
      </c>
    </row>
    <row r="79" spans="1:19" x14ac:dyDescent="0.25">
      <c r="A79" s="2">
        <v>4.0109974962470005</v>
      </c>
      <c r="B79" s="2">
        <f t="shared" si="11"/>
        <v>4.0109974962470005</v>
      </c>
      <c r="C79">
        <f t="shared" si="12"/>
        <v>1</v>
      </c>
      <c r="E79" s="2">
        <f t="shared" si="14"/>
        <v>4.0109974962470005</v>
      </c>
      <c r="F79">
        <f t="shared" si="13"/>
        <v>0</v>
      </c>
      <c r="I79" s="2">
        <v>4.2323332637388376</v>
      </c>
      <c r="J79">
        <v>0</v>
      </c>
      <c r="K79">
        <f>IF(J79=0,LN(_xlfn.NORM.DIST(I79,mean,sigma,FALSE)),LN(_xlfn.NORM.DIST(I79,mean,sigma,TRUE)))</f>
        <v>-0.26485632549161647</v>
      </c>
      <c r="Q79">
        <f t="shared" si="16"/>
        <v>71</v>
      </c>
      <c r="R79" s="6">
        <f t="shared" si="15"/>
        <v>0.53735496659792537</v>
      </c>
      <c r="S79">
        <v>4.286798922388698</v>
      </c>
    </row>
    <row r="80" spans="1:19" x14ac:dyDescent="0.25">
      <c r="A80" s="2">
        <v>3.1943627719592769</v>
      </c>
      <c r="B80" s="2">
        <f t="shared" si="11"/>
        <v>3.5</v>
      </c>
      <c r="C80">
        <f t="shared" si="12"/>
        <v>0</v>
      </c>
      <c r="E80" s="2">
        <f t="shared" si="14"/>
        <v>3.5</v>
      </c>
      <c r="F80">
        <f t="shared" si="13"/>
        <v>-1</v>
      </c>
      <c r="I80" s="2">
        <v>4.4946468834532425</v>
      </c>
      <c r="J80">
        <v>0</v>
      </c>
      <c r="K80">
        <f>IF(J80=0,LN(_xlfn.NORM.DIST(I80,mean,sigma,FALSE)),LN(_xlfn.NORM.DIST(I80,mean,sigma,TRUE)))</f>
        <v>-0.65575604747717264</v>
      </c>
      <c r="Q80">
        <f t="shared" si="16"/>
        <v>72</v>
      </c>
      <c r="R80" s="6">
        <f t="shared" si="15"/>
        <v>0.56647294563250516</v>
      </c>
      <c r="S80">
        <v>4.2873849780371529</v>
      </c>
    </row>
    <row r="81" spans="1:19" x14ac:dyDescent="0.25">
      <c r="A81" s="2">
        <v>3.1694221534999087</v>
      </c>
      <c r="B81" s="2">
        <f t="shared" si="11"/>
        <v>3.5</v>
      </c>
      <c r="C81">
        <f t="shared" si="12"/>
        <v>0</v>
      </c>
      <c r="E81" s="2">
        <f t="shared" si="14"/>
        <v>3.5</v>
      </c>
      <c r="F81">
        <f t="shared" si="13"/>
        <v>-1</v>
      </c>
      <c r="I81" s="2">
        <v>4.4573371370497625</v>
      </c>
      <c r="J81">
        <v>0</v>
      </c>
      <c r="K81">
        <f>IF(J81=0,LN(_xlfn.NORM.DIST(I81,mean,sigma,FALSE)),LN(_xlfn.NORM.DIST(I81,mean,sigma,TRUE)))</f>
        <v>-0.58147930712618323</v>
      </c>
      <c r="Q81">
        <f t="shared" si="16"/>
        <v>73</v>
      </c>
      <c r="R81" s="6">
        <f t="shared" si="15"/>
        <v>0.59607938602766308</v>
      </c>
      <c r="S81">
        <v>4.2929527909145691</v>
      </c>
    </row>
    <row r="82" spans="1:19" x14ac:dyDescent="0.25">
      <c r="A82" s="2">
        <v>3.5459074852988124</v>
      </c>
      <c r="B82" s="2">
        <f t="shared" si="11"/>
        <v>3.5459074852988124</v>
      </c>
      <c r="C82">
        <f t="shared" si="12"/>
        <v>1</v>
      </c>
      <c r="E82" s="2">
        <f t="shared" si="14"/>
        <v>3.5459074852988124</v>
      </c>
      <c r="F82">
        <f t="shared" si="13"/>
        <v>0</v>
      </c>
      <c r="I82" s="2">
        <v>3.9316855792130809</v>
      </c>
      <c r="J82">
        <v>0</v>
      </c>
      <c r="K82">
        <f>IF(J82=0,LN(_xlfn.NORM.DIST(I82,mean,sigma,FALSE)),LN(_xlfn.NORM.DIST(I82,mean,sigma,TRUE)))</f>
        <v>-0.19340397220071781</v>
      </c>
      <c r="Q82">
        <f t="shared" si="16"/>
        <v>74</v>
      </c>
      <c r="R82" s="6">
        <f t="shared" si="15"/>
        <v>0.62621783615158144</v>
      </c>
      <c r="S82">
        <v>4.3043828655791003</v>
      </c>
    </row>
    <row r="83" spans="1:19" x14ac:dyDescent="0.25">
      <c r="A83" s="2">
        <v>4.6751088221790269</v>
      </c>
      <c r="B83" s="2">
        <f t="shared" si="11"/>
        <v>4.6751088221790269</v>
      </c>
      <c r="C83">
        <f t="shared" si="12"/>
        <v>1</v>
      </c>
      <c r="E83" s="2">
        <f t="shared" si="14"/>
        <v>4.6751088221790269</v>
      </c>
      <c r="F83">
        <f t="shared" si="13"/>
        <v>0</v>
      </c>
      <c r="I83" s="2">
        <v>4.0109974962470005</v>
      </c>
      <c r="J83">
        <v>0</v>
      </c>
      <c r="K83">
        <f>IF(J83=0,LN(_xlfn.NORM.DIST(I83,mean,sigma,FALSE)),LN(_xlfn.NORM.DIST(I83,mean,sigma,TRUE)))</f>
        <v>-0.17319602242718113</v>
      </c>
      <c r="Q83">
        <f t="shared" si="16"/>
        <v>75</v>
      </c>
      <c r="R83" s="6">
        <f t="shared" si="15"/>
        <v>0.65693619279658544</v>
      </c>
      <c r="S83">
        <v>4.3159738071190077</v>
      </c>
    </row>
    <row r="84" spans="1:19" x14ac:dyDescent="0.25">
      <c r="A84" s="2">
        <v>3.8475618667725939</v>
      </c>
      <c r="B84" s="2">
        <f t="shared" si="11"/>
        <v>3.8475618667725939</v>
      </c>
      <c r="C84">
        <f t="shared" si="12"/>
        <v>1</v>
      </c>
      <c r="E84" s="2">
        <f t="shared" si="14"/>
        <v>3.8475618667725939</v>
      </c>
      <c r="F84">
        <f t="shared" si="13"/>
        <v>0</v>
      </c>
      <c r="I84" s="2">
        <v>3.5</v>
      </c>
      <c r="J84">
        <v>-1</v>
      </c>
      <c r="K84">
        <f>IF(J84=0,LN(_xlfn.NORM.DIST(I84,mean,sigma,FALSE)),LN(_xlfn.NORM.DIST(I84,mean,sigma,TRUE)))</f>
        <v>-2.021835800002528</v>
      </c>
      <c r="Q84">
        <f t="shared" si="16"/>
        <v>76</v>
      </c>
      <c r="R84" s="6">
        <f t="shared" si="15"/>
        <v>0.68828739090267188</v>
      </c>
      <c r="S84">
        <v>4.3341659748912207</v>
      </c>
    </row>
    <row r="85" spans="1:19" x14ac:dyDescent="0.25">
      <c r="A85" s="2">
        <v>3.8156988567643566</v>
      </c>
      <c r="B85" s="2">
        <f t="shared" si="11"/>
        <v>3.8156988567643566</v>
      </c>
      <c r="C85">
        <f t="shared" si="12"/>
        <v>1</v>
      </c>
      <c r="E85" s="2">
        <f t="shared" si="14"/>
        <v>3.8156988567643566</v>
      </c>
      <c r="F85">
        <f t="shared" si="13"/>
        <v>0</v>
      </c>
      <c r="I85" s="2">
        <v>3.5</v>
      </c>
      <c r="J85">
        <v>-1</v>
      </c>
      <c r="K85">
        <f>IF(J85=0,LN(_xlfn.NORM.DIST(I85,mean,sigma,FALSE)),LN(_xlfn.NORM.DIST(I85,mean,sigma,TRUE)))</f>
        <v>-2.021835800002528</v>
      </c>
      <c r="Q85">
        <f t="shared" si="16"/>
        <v>77</v>
      </c>
      <c r="R85" s="6">
        <f t="shared" si="15"/>
        <v>0.72033023085752279</v>
      </c>
      <c r="S85">
        <v>4.3408433713047998</v>
      </c>
    </row>
    <row r="86" spans="1:19" x14ac:dyDescent="0.25">
      <c r="A86" s="2">
        <v>4.286798922388698</v>
      </c>
      <c r="B86" s="2">
        <f t="shared" si="11"/>
        <v>4.286798922388698</v>
      </c>
      <c r="C86">
        <f t="shared" si="12"/>
        <v>1</v>
      </c>
      <c r="E86" s="2">
        <f t="shared" si="14"/>
        <v>4.286798922388698</v>
      </c>
      <c r="F86">
        <f t="shared" si="13"/>
        <v>0</v>
      </c>
      <c r="I86" s="2">
        <v>3.5459074852988124</v>
      </c>
      <c r="J86">
        <v>0</v>
      </c>
      <c r="K86">
        <f>IF(J86=0,LN(_xlfn.NORM.DIST(I86,mean,sigma,FALSE)),LN(_xlfn.NORM.DIST(I86,mean,sigma,TRUE)))</f>
        <v>-0.69089354066767272</v>
      </c>
      <c r="Q86">
        <f t="shared" si="16"/>
        <v>78</v>
      </c>
      <c r="R86" s="6">
        <f t="shared" si="15"/>
        <v>0.75313037838845598</v>
      </c>
      <c r="S86">
        <v>4.3925049441022566</v>
      </c>
    </row>
    <row r="87" spans="1:19" x14ac:dyDescent="0.25">
      <c r="A87" s="2">
        <v>4.8989059097075369</v>
      </c>
      <c r="B87" s="2">
        <f t="shared" si="11"/>
        <v>4.8989059097075369</v>
      </c>
      <c r="C87">
        <f t="shared" si="12"/>
        <v>1</v>
      </c>
      <c r="E87" s="2">
        <f t="shared" si="14"/>
        <v>4.8989059097075369</v>
      </c>
      <c r="F87">
        <f t="shared" si="13"/>
        <v>0</v>
      </c>
      <c r="I87" s="2">
        <v>4.6751088221790269</v>
      </c>
      <c r="J87">
        <v>0</v>
      </c>
      <c r="K87">
        <f>IF(J87=0,LN(_xlfn.NORM.DIST(I87,mean,sigma,FALSE)),LN(_xlfn.NORM.DIST(I87,mean,sigma,TRUE)))</f>
        <v>-1.1024599472023866</v>
      </c>
      <c r="Q87">
        <f t="shared" si="16"/>
        <v>79</v>
      </c>
      <c r="R87" s="6">
        <f t="shared" si="15"/>
        <v>0.78676158292306597</v>
      </c>
      <c r="S87">
        <v>4.3971024398197187</v>
      </c>
    </row>
    <row r="88" spans="1:19" x14ac:dyDescent="0.25">
      <c r="A88" s="2">
        <v>3.4849110862560337</v>
      </c>
      <c r="B88" s="2">
        <f t="shared" si="11"/>
        <v>3.5</v>
      </c>
      <c r="C88">
        <f t="shared" si="12"/>
        <v>0</v>
      </c>
      <c r="E88" s="2">
        <f t="shared" si="14"/>
        <v>3.5</v>
      </c>
      <c r="F88">
        <f t="shared" si="13"/>
        <v>-1</v>
      </c>
      <c r="I88" s="2">
        <v>3.8475618667725939</v>
      </c>
      <c r="J88">
        <v>0</v>
      </c>
      <c r="K88">
        <f>IF(J88=0,LN(_xlfn.NORM.DIST(I88,mean,sigma,FALSE)),LN(_xlfn.NORM.DIST(I88,mean,sigma,TRUE)))</f>
        <v>-0.24542779786181806</v>
      </c>
      <c r="Q88">
        <f t="shared" si="16"/>
        <v>80</v>
      </c>
      <c r="R88" s="6">
        <f t="shared" si="15"/>
        <v>0.82130717520561125</v>
      </c>
      <c r="S88">
        <v>4.4053890734212473</v>
      </c>
    </row>
    <row r="89" spans="1:19" x14ac:dyDescent="0.25">
      <c r="A89" s="2">
        <v>4.0706705804986996</v>
      </c>
      <c r="B89" s="2">
        <f t="shared" si="11"/>
        <v>4.0706705804986996</v>
      </c>
      <c r="C89">
        <f t="shared" si="12"/>
        <v>1</v>
      </c>
      <c r="E89" s="2">
        <f t="shared" si="14"/>
        <v>4.0706705804986996</v>
      </c>
      <c r="F89">
        <f t="shared" si="13"/>
        <v>0</v>
      </c>
      <c r="I89" s="2">
        <v>3.8156988567643566</v>
      </c>
      <c r="J89">
        <v>0</v>
      </c>
      <c r="K89">
        <f>IF(J89=0,LN(_xlfn.NORM.DIST(I89,mean,sigma,FALSE)),LN(_xlfn.NORM.DIST(I89,mean,sigma,TRUE)))</f>
        <v>-0.27335510585565709</v>
      </c>
      <c r="Q89">
        <f t="shared" si="16"/>
        <v>81</v>
      </c>
      <c r="R89" s="6">
        <f t="shared" si="15"/>
        <v>0.8568619257010005</v>
      </c>
      <c r="S89">
        <v>4.4232356332067866</v>
      </c>
    </row>
    <row r="90" spans="1:19" x14ac:dyDescent="0.25">
      <c r="A90" s="2">
        <v>4.232759020946105</v>
      </c>
      <c r="B90" s="2">
        <f t="shared" si="11"/>
        <v>4.232759020946105</v>
      </c>
      <c r="C90">
        <f t="shared" si="12"/>
        <v>1</v>
      </c>
      <c r="E90" s="2">
        <f t="shared" si="14"/>
        <v>4.232759020946105</v>
      </c>
      <c r="F90">
        <f t="shared" si="13"/>
        <v>0</v>
      </c>
      <c r="I90" s="2">
        <v>4.286798922388698</v>
      </c>
      <c r="J90">
        <v>0</v>
      </c>
      <c r="K90">
        <f>IF(J90=0,LN(_xlfn.NORM.DIST(I90,mean,sigma,FALSE)),LN(_xlfn.NORM.DIST(I90,mean,sigma,TRUE)))</f>
        <v>-0.32083377549130226</v>
      </c>
      <c r="Q90">
        <f t="shared" si="16"/>
        <v>82</v>
      </c>
      <c r="R90" s="6">
        <f t="shared" si="15"/>
        <v>0.89353437460601337</v>
      </c>
      <c r="S90">
        <v>4.4255934982211329</v>
      </c>
    </row>
    <row r="91" spans="1:19" x14ac:dyDescent="0.25">
      <c r="A91" s="2">
        <v>3.2955736161093228</v>
      </c>
      <c r="B91" s="2">
        <f t="shared" si="11"/>
        <v>3.5</v>
      </c>
      <c r="C91">
        <f t="shared" si="12"/>
        <v>0</v>
      </c>
      <c r="E91" s="2">
        <f t="shared" si="14"/>
        <v>3.5</v>
      </c>
      <c r="F91">
        <f t="shared" si="13"/>
        <v>-1</v>
      </c>
      <c r="I91" s="2">
        <v>4.8989059097075369</v>
      </c>
      <c r="J91">
        <v>0</v>
      </c>
      <c r="K91">
        <f>IF(J91=0,LN(_xlfn.NORM.DIST(I91,mean,sigma,FALSE)),LN(_xlfn.NORM.DIST(I91,mean,sigma,TRUE)))</f>
        <v>-1.8577249696647689</v>
      </c>
      <c r="Q91">
        <f t="shared" si="16"/>
        <v>83</v>
      </c>
      <c r="R91" s="6">
        <f t="shared" si="15"/>
        <v>0.93144978630264041</v>
      </c>
      <c r="S91">
        <v>4.4573371370497625</v>
      </c>
    </row>
    <row r="92" spans="1:19" x14ac:dyDescent="0.25">
      <c r="A92" s="2">
        <v>4.3043828655791003</v>
      </c>
      <c r="B92" s="2">
        <f t="shared" si="11"/>
        <v>4.3043828655791003</v>
      </c>
      <c r="C92">
        <f t="shared" si="12"/>
        <v>1</v>
      </c>
      <c r="E92" s="2">
        <f t="shared" si="14"/>
        <v>4.3043828655791003</v>
      </c>
      <c r="F92">
        <f t="shared" si="13"/>
        <v>0</v>
      </c>
      <c r="I92" s="2">
        <v>3.5</v>
      </c>
      <c r="J92">
        <v>-1</v>
      </c>
      <c r="K92">
        <f>IF(J92=0,LN(_xlfn.NORM.DIST(I92,mean,sigma,FALSE)),LN(_xlfn.NORM.DIST(I92,mean,sigma,TRUE)))</f>
        <v>-2.021835800002528</v>
      </c>
      <c r="Q92">
        <f t="shared" si="16"/>
        <v>84</v>
      </c>
      <c r="R92" s="6">
        <f t="shared" si="15"/>
        <v>0.97075394243172153</v>
      </c>
      <c r="S92">
        <v>4.4946468834532425</v>
      </c>
    </row>
    <row r="93" spans="1:19" x14ac:dyDescent="0.25">
      <c r="A93" s="2">
        <v>3.6754797848552698</v>
      </c>
      <c r="B93" s="2">
        <f t="shared" si="11"/>
        <v>3.6754797848552698</v>
      </c>
      <c r="C93">
        <f t="shared" si="12"/>
        <v>1</v>
      </c>
      <c r="E93" s="2">
        <f t="shared" si="14"/>
        <v>3.6754797848552698</v>
      </c>
      <c r="F93">
        <f t="shared" si="13"/>
        <v>0</v>
      </c>
      <c r="I93" s="2">
        <v>4.0706705804986996</v>
      </c>
      <c r="J93">
        <v>0</v>
      </c>
      <c r="K93">
        <f>IF(J93=0,LN(_xlfn.NORM.DIST(I93,mean,sigma,FALSE)),LN(_xlfn.NORM.DIST(I93,mean,sigma,TRUE)))</f>
        <v>-0.17644452586656567</v>
      </c>
      <c r="Q93">
        <f t="shared" si="16"/>
        <v>85</v>
      </c>
      <c r="R93" s="6">
        <f t="shared" si="15"/>
        <v>1.0116180790824523</v>
      </c>
      <c r="S93">
        <v>4.5065805908088805</v>
      </c>
    </row>
    <row r="94" spans="1:19" x14ac:dyDescent="0.25">
      <c r="A94" s="2">
        <v>4.2031862322837696</v>
      </c>
      <c r="B94" s="2">
        <f t="shared" si="11"/>
        <v>4.2031862322837696</v>
      </c>
      <c r="C94">
        <f t="shared" si="12"/>
        <v>1</v>
      </c>
      <c r="E94" s="2">
        <f t="shared" si="14"/>
        <v>4.2031862322837696</v>
      </c>
      <c r="F94">
        <f t="shared" si="13"/>
        <v>0</v>
      </c>
      <c r="I94" s="2">
        <v>4.232759020946105</v>
      </c>
      <c r="J94">
        <v>0</v>
      </c>
      <c r="K94">
        <f>IF(J94=0,LN(_xlfn.NORM.DIST(I94,mean,sigma,FALSE)),LN(_xlfn.NORM.DIST(I94,mean,sigma,TRUE)))</f>
        <v>-0.26524270988251569</v>
      </c>
      <c r="Q94">
        <f t="shared" si="16"/>
        <v>86</v>
      </c>
      <c r="R94" s="6">
        <f t="shared" si="15"/>
        <v>1.0542454124924514</v>
      </c>
      <c r="S94">
        <v>4.5314245754561853</v>
      </c>
    </row>
    <row r="95" spans="1:19" x14ac:dyDescent="0.25">
      <c r="A95" s="2">
        <v>4.3159738071190077</v>
      </c>
      <c r="B95" s="2">
        <f t="shared" si="11"/>
        <v>4.3159738071190077</v>
      </c>
      <c r="C95">
        <f t="shared" si="12"/>
        <v>1</v>
      </c>
      <c r="E95" s="2">
        <f t="shared" si="14"/>
        <v>4.3159738071190077</v>
      </c>
      <c r="F95">
        <f t="shared" si="13"/>
        <v>0</v>
      </c>
      <c r="I95" s="2">
        <v>3.5</v>
      </c>
      <c r="J95">
        <v>-1</v>
      </c>
      <c r="K95">
        <f>IF(J95=0,LN(_xlfn.NORM.DIST(I95,mean,sigma,FALSE)),LN(_xlfn.NORM.DIST(I95,mean,sigma,TRUE)))</f>
        <v>-2.021835800002528</v>
      </c>
      <c r="Q95">
        <f t="shared" si="16"/>
        <v>87</v>
      </c>
      <c r="R95" s="6">
        <f t="shared" si="15"/>
        <v>1.0988799140705434</v>
      </c>
      <c r="S95">
        <v>4.53772396313434</v>
      </c>
    </row>
    <row r="96" spans="1:19" x14ac:dyDescent="0.25">
      <c r="A96" s="2">
        <v>3.9291361518771737</v>
      </c>
      <c r="B96" s="2">
        <f t="shared" si="11"/>
        <v>3.9291361518771737</v>
      </c>
      <c r="C96">
        <f t="shared" si="12"/>
        <v>1</v>
      </c>
      <c r="E96" s="2">
        <f t="shared" si="14"/>
        <v>3.9291361518771737</v>
      </c>
      <c r="F96">
        <f t="shared" si="13"/>
        <v>0</v>
      </c>
      <c r="I96" s="2">
        <v>4.3043828655791003</v>
      </c>
      <c r="J96">
        <v>0</v>
      </c>
      <c r="K96">
        <f>IF(J96=0,LN(_xlfn.NORM.DIST(I96,mean,sigma,FALSE)),LN(_xlfn.NORM.DIST(I96,mean,sigma,TRUE)))</f>
        <v>-0.34172456715183397</v>
      </c>
      <c r="Q96">
        <f t="shared" si="16"/>
        <v>88</v>
      </c>
      <c r="R96" s="6">
        <f t="shared" si="15"/>
        <v>1.1458183419972177</v>
      </c>
      <c r="S96">
        <v>4.5657068413711386</v>
      </c>
    </row>
    <row r="97" spans="1:19" x14ac:dyDescent="0.25">
      <c r="A97" s="2">
        <v>4.2172259883082006</v>
      </c>
      <c r="B97" s="2">
        <f t="shared" si="11"/>
        <v>4.2172259883082006</v>
      </c>
      <c r="C97">
        <f t="shared" si="12"/>
        <v>1</v>
      </c>
      <c r="E97" s="2">
        <f t="shared" si="14"/>
        <v>4.2172259883082006</v>
      </c>
      <c r="F97">
        <f t="shared" si="13"/>
        <v>0</v>
      </c>
      <c r="I97" s="2">
        <v>3.6754797848552698</v>
      </c>
      <c r="J97">
        <v>0</v>
      </c>
      <c r="K97">
        <f>IF(J97=0,LN(_xlfn.NORM.DIST(I97,mean,sigma,FALSE)),LN(_xlfn.NORM.DIST(I97,mean,sigma,TRUE)))</f>
        <v>-0.44993967798147844</v>
      </c>
      <c r="Q97">
        <f t="shared" si="16"/>
        <v>89</v>
      </c>
      <c r="R97" s="6">
        <f t="shared" si="15"/>
        <v>1.1954271085021428</v>
      </c>
      <c r="S97">
        <v>4.5733897978643654</v>
      </c>
    </row>
    <row r="98" spans="1:19" x14ac:dyDescent="0.25">
      <c r="A98" s="2">
        <v>4.7371795618382748</v>
      </c>
      <c r="B98" s="2">
        <f t="shared" si="11"/>
        <v>4.7371795618382748</v>
      </c>
      <c r="C98">
        <f t="shared" si="12"/>
        <v>1</v>
      </c>
      <c r="E98" s="2">
        <f t="shared" si="14"/>
        <v>4.7371795618382748</v>
      </c>
      <c r="F98">
        <f t="shared" si="13"/>
        <v>0</v>
      </c>
      <c r="I98" s="2">
        <v>4.2031862322837696</v>
      </c>
      <c r="J98">
        <v>0</v>
      </c>
      <c r="K98">
        <f>IF(J98=0,LN(_xlfn.NORM.DIST(I98,mean,sigma,FALSE)),LN(_xlfn.NORM.DIST(I98,mean,sigma,TRUE)))</f>
        <v>-0.24032251020090298</v>
      </c>
      <c r="Q98">
        <f t="shared" si="16"/>
        <v>90</v>
      </c>
      <c r="R98" s="6">
        <f t="shared" si="15"/>
        <v>1.248166539458073</v>
      </c>
      <c r="S98">
        <v>4.6467962521128356</v>
      </c>
    </row>
    <row r="99" spans="1:19" x14ac:dyDescent="0.25">
      <c r="A99" s="2">
        <v>4.694253685651347</v>
      </c>
      <c r="B99" s="2">
        <f t="shared" si="11"/>
        <v>4.694253685651347</v>
      </c>
      <c r="C99">
        <f t="shared" si="12"/>
        <v>1</v>
      </c>
      <c r="E99" s="2">
        <f t="shared" si="14"/>
        <v>4.694253685651347</v>
      </c>
      <c r="F99">
        <f t="shared" si="13"/>
        <v>0</v>
      </c>
      <c r="I99" s="2">
        <v>4.3159738071190077</v>
      </c>
      <c r="J99">
        <v>0</v>
      </c>
      <c r="K99">
        <f>IF(J99=0,LN(_xlfn.NORM.DIST(I99,mean,sigma,FALSE)),LN(_xlfn.NORM.DIST(I99,mean,sigma,TRUE)))</f>
        <v>-0.35624769459451811</v>
      </c>
      <c r="Q99">
        <f t="shared" si="16"/>
        <v>91</v>
      </c>
      <c r="R99" s="6">
        <f t="shared" si="15"/>
        <v>1.3046268229653302</v>
      </c>
      <c r="S99">
        <v>4.6751088221790269</v>
      </c>
    </row>
    <row r="100" spans="1:19" x14ac:dyDescent="0.25">
      <c r="A100" s="2">
        <v>3.8762939412699779</v>
      </c>
      <c r="B100" s="2">
        <f t="shared" si="11"/>
        <v>3.8762939412699779</v>
      </c>
      <c r="C100">
        <f t="shared" si="12"/>
        <v>1</v>
      </c>
      <c r="E100" s="2">
        <f t="shared" si="14"/>
        <v>3.8762939412699779</v>
      </c>
      <c r="F100">
        <f t="shared" si="13"/>
        <v>0</v>
      </c>
      <c r="I100" s="2">
        <v>3.9291361518771737</v>
      </c>
      <c r="J100">
        <v>0</v>
      </c>
      <c r="K100">
        <f>IF(J100=0,LN(_xlfn.NORM.DIST(I100,mean,sigma,FALSE)),LN(_xlfn.NORM.DIST(I100,mean,sigma,TRUE)))</f>
        <v>-0.19451788072323642</v>
      </c>
      <c r="Q100">
        <f t="shared" si="16"/>
        <v>92</v>
      </c>
      <c r="R100" s="6">
        <f t="shared" si="15"/>
        <v>1.3655831908785105</v>
      </c>
      <c r="S100">
        <v>4.694253685651347</v>
      </c>
    </row>
    <row r="101" spans="1:19" x14ac:dyDescent="0.25">
      <c r="A101" s="2">
        <v>4.4255934982211329</v>
      </c>
      <c r="B101" s="2">
        <f t="shared" ref="B101:B132" si="17">IF(A101&gt;=LDL_Normal,A101,LDL_Normal)</f>
        <v>4.4255934982211329</v>
      </c>
      <c r="C101">
        <f t="shared" ref="C101:C132" si="18">IF(B101&gt;LDL_Normal,1,0)</f>
        <v>1</v>
      </c>
      <c r="E101" s="2">
        <f t="shared" si="14"/>
        <v>4.4255934982211329</v>
      </c>
      <c r="F101">
        <f t="shared" si="13"/>
        <v>0</v>
      </c>
      <c r="I101" s="2">
        <v>4.2172259883082006</v>
      </c>
      <c r="J101">
        <v>0</v>
      </c>
      <c r="K101">
        <f>IF(J101=0,LN(_xlfn.NORM.DIST(I101,mean,sigma,FALSE)),LN(_xlfn.NORM.DIST(I101,mean,sigma,TRUE)))</f>
        <v>-0.25166822943561434</v>
      </c>
      <c r="Q101">
        <f t="shared" si="16"/>
        <v>93</v>
      </c>
      <c r="R101" s="6">
        <f t="shared" si="15"/>
        <v>1.43208428708654</v>
      </c>
      <c r="S101">
        <v>4.7371795618382748</v>
      </c>
    </row>
    <row r="102" spans="1:19" x14ac:dyDescent="0.25">
      <c r="A102" s="2">
        <v>4.7820335667929612</v>
      </c>
      <c r="B102" s="2">
        <f t="shared" si="17"/>
        <v>4.7820335667929612</v>
      </c>
      <c r="C102">
        <f t="shared" si="18"/>
        <v>1</v>
      </c>
      <c r="E102" s="2">
        <f t="shared" si="14"/>
        <v>4.7820335667929612</v>
      </c>
      <c r="F102">
        <f t="shared" si="13"/>
        <v>0</v>
      </c>
      <c r="I102" s="2">
        <v>4.7371795618382748</v>
      </c>
      <c r="J102">
        <v>0</v>
      </c>
      <c r="K102">
        <f>IF(J102=0,LN(_xlfn.NORM.DIST(I102,mean,sigma,FALSE)),LN(_xlfn.NORM.DIST(I102,mean,sigma,TRUE)))</f>
        <v>-1.2896000796527698</v>
      </c>
      <c r="Q102">
        <f t="shared" si="16"/>
        <v>94</v>
      </c>
      <c r="R102" s="6">
        <f t="shared" si="15"/>
        <v>1.5056012163044223</v>
      </c>
      <c r="S102">
        <v>4.7776452548569068</v>
      </c>
    </row>
    <row r="103" spans="1:19" x14ac:dyDescent="0.25">
      <c r="A103" s="2">
        <v>3.731940079072956</v>
      </c>
      <c r="B103" s="2">
        <f t="shared" si="17"/>
        <v>3.731940079072956</v>
      </c>
      <c r="C103">
        <f t="shared" si="18"/>
        <v>1</v>
      </c>
      <c r="E103" s="2">
        <f t="shared" si="14"/>
        <v>3.731940079072956</v>
      </c>
      <c r="F103">
        <f t="shared" si="13"/>
        <v>0</v>
      </c>
      <c r="I103" s="2">
        <v>4.694253685651347</v>
      </c>
      <c r="J103">
        <v>0</v>
      </c>
      <c r="K103">
        <f>IF(J103=0,LN(_xlfn.NORM.DIST(I103,mean,sigma,FALSE)),LN(_xlfn.NORM.DIST(I103,mean,sigma,TRUE)))</f>
        <v>-1.1583522860323214</v>
      </c>
      <c r="Q103">
        <f t="shared" si="16"/>
        <v>95</v>
      </c>
      <c r="R103" s="6">
        <f t="shared" si="15"/>
        <v>1.5882958682169486</v>
      </c>
      <c r="S103">
        <v>4.7820335667929612</v>
      </c>
    </row>
    <row r="104" spans="1:19" x14ac:dyDescent="0.25">
      <c r="A104" s="2">
        <v>3.2023822414921597</v>
      </c>
      <c r="B104" s="2">
        <f t="shared" si="17"/>
        <v>3.5</v>
      </c>
      <c r="C104">
        <f t="shared" si="18"/>
        <v>0</v>
      </c>
      <c r="E104" s="2">
        <f t="shared" si="14"/>
        <v>3.5</v>
      </c>
      <c r="F104">
        <f t="shared" si="13"/>
        <v>-1</v>
      </c>
      <c r="I104" s="2">
        <v>3.8762939412699779</v>
      </c>
      <c r="J104">
        <v>0</v>
      </c>
      <c r="K104">
        <f>IF(J104=0,LN(_xlfn.NORM.DIST(I104,mean,sigma,FALSE)),LN(_xlfn.NORM.DIST(I104,mean,sigma,TRUE)))</f>
        <v>-0.22411831291153783</v>
      </c>
      <c r="Q104">
        <f t="shared" si="16"/>
        <v>96</v>
      </c>
      <c r="R104" s="6">
        <f t="shared" si="15"/>
        <v>1.6835465976780204</v>
      </c>
      <c r="S104">
        <v>4.7973449100973085</v>
      </c>
    </row>
    <row r="105" spans="1:19" x14ac:dyDescent="0.25">
      <c r="I105" s="2">
        <v>4.4255934982211329</v>
      </c>
      <c r="J105">
        <v>0</v>
      </c>
      <c r="K105">
        <f>IF(J105=0,LN(_xlfn.NORM.DIST(I105,mean,sigma,FALSE)),LN(_xlfn.NORM.DIST(I105,mean,sigma,TRUE)))</f>
        <v>-0.5231606642259361</v>
      </c>
      <c r="Q105">
        <f t="shared" si="16"/>
        <v>97</v>
      </c>
      <c r="R105" s="6">
        <f t="shared" si="15"/>
        <v>1.7971034256260585</v>
      </c>
      <c r="S105">
        <v>4.8989059097075369</v>
      </c>
    </row>
    <row r="106" spans="1:19" x14ac:dyDescent="0.25">
      <c r="I106" s="2">
        <v>4.7820335667929612</v>
      </c>
      <c r="J106">
        <v>0</v>
      </c>
      <c r="K106">
        <f>IF(J106=0,LN(_xlfn.NORM.DIST(I106,mean,sigma,FALSE)),LN(_xlfn.NORM.DIST(I106,mean,sigma,TRUE)))</f>
        <v>-1.4355033070171628</v>
      </c>
      <c r="Q106">
        <f t="shared" si="16"/>
        <v>98</v>
      </c>
      <c r="R106" s="6">
        <f t="shared" si="15"/>
        <v>1.9400873318827654</v>
      </c>
      <c r="S106">
        <v>4.9172117643174715</v>
      </c>
    </row>
    <row r="107" spans="1:19" x14ac:dyDescent="0.25">
      <c r="I107" s="2">
        <v>3.731940079072956</v>
      </c>
      <c r="J107">
        <v>0</v>
      </c>
      <c r="K107">
        <f>IF(J107=0,LN(_xlfn.NORM.DIST(I107,mean,sigma,FALSE)),LN(_xlfn.NORM.DIST(I107,mean,sigma,TRUE)))</f>
        <v>-0.36831483183767072</v>
      </c>
      <c r="Q107">
        <f t="shared" si="16"/>
        <v>99</v>
      </c>
      <c r="R107" s="6">
        <f t="shared" si="15"/>
        <v>2.139206442985977</v>
      </c>
      <c r="S107">
        <v>5.1502106644911692</v>
      </c>
    </row>
    <row r="108" spans="1:19" x14ac:dyDescent="0.25">
      <c r="I108" s="2">
        <v>3.5</v>
      </c>
      <c r="J108">
        <v>-1</v>
      </c>
      <c r="K108">
        <f>IF(J108=0,LN(_xlfn.NORM.DIST(I108,mean,sigma,FALSE)),LN(_xlfn.NORM.DIST(I108,mean,sigma,TRUE)))</f>
        <v>-2.021835800002528</v>
      </c>
      <c r="Q108">
        <f t="shared" si="16"/>
        <v>100</v>
      </c>
      <c r="R108" s="6">
        <f t="shared" si="15"/>
        <v>2.4985905609622558</v>
      </c>
      <c r="S108">
        <v>5.1765587260015309</v>
      </c>
    </row>
  </sheetData>
  <sortState ref="S9:S108">
    <sortCondition ref="S9:S108"/>
  </sortState>
  <pageMargins left="0.7" right="0.7" top="0.75" bottom="0.75" header="0.3" footer="0.3"/>
  <pageSetup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7"/>
  <sheetViews>
    <sheetView workbookViewId="0">
      <selection activeCell="Q17" sqref="Q17"/>
    </sheetView>
  </sheetViews>
  <sheetFormatPr defaultRowHeight="15" x14ac:dyDescent="0.25"/>
  <cols>
    <col min="12" max="12" width="15.5703125" customWidth="1"/>
    <col min="16" max="16" width="10.28515625" customWidth="1"/>
  </cols>
  <sheetData>
    <row r="1" spans="1:17" x14ac:dyDescent="0.25">
      <c r="A1" t="s">
        <v>26</v>
      </c>
    </row>
    <row r="2" spans="1:17" x14ac:dyDescent="0.25">
      <c r="A2" t="s">
        <v>12</v>
      </c>
      <c r="L2" t="s">
        <v>14</v>
      </c>
    </row>
    <row r="3" spans="1:17" x14ac:dyDescent="0.25">
      <c r="L3" t="s">
        <v>13</v>
      </c>
      <c r="M3">
        <v>3.5057632926132776</v>
      </c>
    </row>
    <row r="4" spans="1:17" x14ac:dyDescent="0.25">
      <c r="C4" t="s">
        <v>27</v>
      </c>
      <c r="E4" t="s">
        <v>2</v>
      </c>
      <c r="H4" t="s">
        <v>3</v>
      </c>
      <c r="L4" t="s">
        <v>19</v>
      </c>
      <c r="M4">
        <v>7.2139235932849122</v>
      </c>
    </row>
    <row r="5" spans="1:17" x14ac:dyDescent="0.25">
      <c r="A5" t="s">
        <v>11</v>
      </c>
      <c r="B5" t="s">
        <v>5</v>
      </c>
      <c r="E5" t="s">
        <v>5</v>
      </c>
      <c r="F5" t="s">
        <v>7</v>
      </c>
      <c r="H5" t="s">
        <v>5</v>
      </c>
      <c r="I5" t="s">
        <v>1</v>
      </c>
      <c r="L5" t="s">
        <v>18</v>
      </c>
      <c r="M5">
        <f>SUM(N8:N107)</f>
        <v>-26.012214169180211</v>
      </c>
    </row>
    <row r="6" spans="1:17" x14ac:dyDescent="0.25">
      <c r="A6">
        <v>7.0711386455885497E-2</v>
      </c>
      <c r="B6">
        <f>_xlfn.GAMMA.INV(A6,3,1/6)</f>
        <v>0.15773360042952209</v>
      </c>
      <c r="C6">
        <f>IF(B6&gt;0.25,B6,0.25)</f>
        <v>0.25</v>
      </c>
      <c r="E6">
        <f>C6</f>
        <v>0.25</v>
      </c>
      <c r="F6">
        <f>IF(B6&gt;0.25,1,0)</f>
        <v>0</v>
      </c>
      <c r="H6">
        <f>C6</f>
        <v>0.25</v>
      </c>
      <c r="I6">
        <f>IF(H6&gt;0.25,0,-1)</f>
        <v>-1</v>
      </c>
    </row>
    <row r="7" spans="1:17" x14ac:dyDescent="0.25">
      <c r="A7">
        <v>0.33048493911557358</v>
      </c>
      <c r="B7">
        <f t="shared" ref="B7:B70" si="0">_xlfn.GAMMA.INV(A7,3,1/6)</f>
        <v>0.33774322691511799</v>
      </c>
      <c r="C7">
        <f t="shared" ref="C7:C70" si="1">IF(B7&gt;0.25,B7,0.25)</f>
        <v>0.33774322691511799</v>
      </c>
      <c r="E7">
        <f t="shared" ref="E7:E70" si="2">C7</f>
        <v>0.33774322691511799</v>
      </c>
      <c r="F7">
        <f t="shared" ref="F7:F70" si="3">IF(B7&gt;0.25,1,0)</f>
        <v>1</v>
      </c>
      <c r="H7">
        <f t="shared" ref="H7:H70" si="4">C7</f>
        <v>0.33774322691511799</v>
      </c>
      <c r="I7">
        <f t="shared" ref="I7:I70" si="5">IF(H7&gt;0.25,0,-1)</f>
        <v>0</v>
      </c>
      <c r="L7" t="s">
        <v>5</v>
      </c>
      <c r="M7" t="s">
        <v>1</v>
      </c>
      <c r="N7" t="s">
        <v>17</v>
      </c>
    </row>
    <row r="8" spans="1:17" x14ac:dyDescent="0.25">
      <c r="A8">
        <v>0.51002533036286513</v>
      </c>
      <c r="B8">
        <f t="shared" si="0"/>
        <v>0.45248806948695958</v>
      </c>
      <c r="C8">
        <f t="shared" si="1"/>
        <v>0.45248806948695958</v>
      </c>
      <c r="E8">
        <f t="shared" si="2"/>
        <v>0.45248806948695958</v>
      </c>
      <c r="F8">
        <f t="shared" si="3"/>
        <v>1</v>
      </c>
      <c r="H8">
        <f t="shared" si="4"/>
        <v>0.45248806948695958</v>
      </c>
      <c r="I8">
        <f t="shared" si="5"/>
        <v>0</v>
      </c>
      <c r="L8">
        <v>0.25</v>
      </c>
      <c r="M8">
        <v>-1</v>
      </c>
      <c r="N8">
        <f t="shared" ref="N8:N39" si="6">IF(M8=0,LN(_xlfn.GAMMA.DIST(L8,shape,1/scale,FALSE)),LN(_xlfn.GAMMA.DIST(L8,shape,1/scale,TRUE)))</f>
        <v>-1.7411950908448646</v>
      </c>
    </row>
    <row r="9" spans="1:17" x14ac:dyDescent="0.25">
      <c r="A9">
        <v>0.37757499923703725</v>
      </c>
      <c r="B9">
        <f t="shared" si="0"/>
        <v>0.36684614969014762</v>
      </c>
      <c r="C9">
        <f t="shared" si="1"/>
        <v>0.36684614969014762</v>
      </c>
      <c r="E9">
        <f t="shared" si="2"/>
        <v>0.36684614969014762</v>
      </c>
      <c r="F9">
        <f t="shared" si="3"/>
        <v>1</v>
      </c>
      <c r="H9">
        <f t="shared" si="4"/>
        <v>0.36684614969014762</v>
      </c>
      <c r="I9">
        <f t="shared" si="5"/>
        <v>0</v>
      </c>
      <c r="L9">
        <v>0.33774322691511799</v>
      </c>
      <c r="M9">
        <v>0</v>
      </c>
      <c r="N9">
        <f t="shared" si="6"/>
        <v>0.56371380921221892</v>
      </c>
    </row>
    <row r="10" spans="1:17" x14ac:dyDescent="0.25">
      <c r="A10">
        <v>0.20816675313577684</v>
      </c>
      <c r="B10">
        <f t="shared" si="0"/>
        <v>0.26117776218936167</v>
      </c>
      <c r="C10">
        <f t="shared" si="1"/>
        <v>0.26117776218936167</v>
      </c>
      <c r="E10">
        <f t="shared" si="2"/>
        <v>0.26117776218936167</v>
      </c>
      <c r="F10">
        <f t="shared" si="3"/>
        <v>1</v>
      </c>
      <c r="H10">
        <f t="shared" si="4"/>
        <v>0.26117776218936167</v>
      </c>
      <c r="I10">
        <f t="shared" si="5"/>
        <v>0</v>
      </c>
      <c r="L10">
        <v>0.45248806948695958</v>
      </c>
      <c r="M10">
        <v>0</v>
      </c>
      <c r="N10">
        <f t="shared" si="6"/>
        <v>0.46882758872303198</v>
      </c>
      <c r="P10" t="s">
        <v>28</v>
      </c>
    </row>
    <row r="11" spans="1:17" x14ac:dyDescent="0.25">
      <c r="A11">
        <v>0.96099734488967559</v>
      </c>
      <c r="B11">
        <f t="shared" si="0"/>
        <v>1.1054906367401569</v>
      </c>
      <c r="C11">
        <f t="shared" si="1"/>
        <v>1.1054906367401569</v>
      </c>
      <c r="E11">
        <f t="shared" si="2"/>
        <v>1.1054906367401569</v>
      </c>
      <c r="F11">
        <f t="shared" si="3"/>
        <v>1</v>
      </c>
      <c r="H11">
        <f t="shared" si="4"/>
        <v>1.1054906367401569</v>
      </c>
      <c r="I11">
        <f t="shared" si="5"/>
        <v>0</v>
      </c>
      <c r="L11">
        <v>0.36684614969014762</v>
      </c>
      <c r="M11">
        <v>0</v>
      </c>
      <c r="N11">
        <f t="shared" si="6"/>
        <v>0.56088548833035701</v>
      </c>
      <c r="P11">
        <f>1-_xlfn.GAMMA.DIST(1.5,3.506,1/7.214,TRUE)</f>
        <v>2.9518969882150747E-3</v>
      </c>
    </row>
    <row r="12" spans="1:17" x14ac:dyDescent="0.25">
      <c r="A12">
        <v>0.83553575243385114</v>
      </c>
      <c r="B12">
        <f t="shared" si="0"/>
        <v>0.76381949326622955</v>
      </c>
      <c r="C12">
        <f t="shared" si="1"/>
        <v>0.76381949326622955</v>
      </c>
      <c r="E12">
        <f t="shared" si="2"/>
        <v>0.76381949326622955</v>
      </c>
      <c r="F12">
        <f t="shared" si="3"/>
        <v>1</v>
      </c>
      <c r="H12">
        <f t="shared" si="4"/>
        <v>0.76381949326622955</v>
      </c>
      <c r="I12">
        <f t="shared" si="5"/>
        <v>0</v>
      </c>
      <c r="L12">
        <v>0.26117776218936167</v>
      </c>
      <c r="M12">
        <v>0</v>
      </c>
      <c r="N12">
        <f t="shared" si="6"/>
        <v>0.47185790142771461</v>
      </c>
      <c r="P12" t="s">
        <v>9</v>
      </c>
      <c r="Q12">
        <f>-NORMSINV(0.002952)</f>
        <v>2.7530659584049264</v>
      </c>
    </row>
    <row r="13" spans="1:17" x14ac:dyDescent="0.25">
      <c r="A13">
        <v>0.71309549241615044</v>
      </c>
      <c r="B13">
        <f t="shared" si="0"/>
        <v>0.61522046523919283</v>
      </c>
      <c r="C13">
        <f t="shared" si="1"/>
        <v>0.61522046523919283</v>
      </c>
      <c r="E13">
        <f t="shared" si="2"/>
        <v>0.61522046523919283</v>
      </c>
      <c r="F13">
        <f t="shared" si="3"/>
        <v>1</v>
      </c>
      <c r="H13">
        <f t="shared" si="4"/>
        <v>0.61522046523919283</v>
      </c>
      <c r="I13">
        <f t="shared" si="5"/>
        <v>0</v>
      </c>
      <c r="L13">
        <v>1.1054906367401569</v>
      </c>
      <c r="M13">
        <v>0</v>
      </c>
      <c r="N13">
        <f t="shared" si="6"/>
        <v>-2.0035269517302492</v>
      </c>
    </row>
    <row r="14" spans="1:17" x14ac:dyDescent="0.25">
      <c r="A14">
        <v>0.3770867030854213</v>
      </c>
      <c r="B14">
        <f t="shared" si="0"/>
        <v>0.36654264099282124</v>
      </c>
      <c r="C14">
        <f t="shared" si="1"/>
        <v>0.36654264099282124</v>
      </c>
      <c r="E14">
        <f t="shared" si="2"/>
        <v>0.36654264099282124</v>
      </c>
      <c r="F14">
        <f t="shared" si="3"/>
        <v>1</v>
      </c>
      <c r="H14">
        <f t="shared" si="4"/>
        <v>0.36654264099282124</v>
      </c>
      <c r="I14">
        <f t="shared" si="5"/>
        <v>0</v>
      </c>
      <c r="L14">
        <v>0.76381949326622955</v>
      </c>
      <c r="M14">
        <v>0</v>
      </c>
      <c r="N14">
        <f t="shared" si="6"/>
        <v>-0.46515077973733893</v>
      </c>
      <c r="P14" t="s">
        <v>29</v>
      </c>
      <c r="Q14">
        <f>_xlfn.GAMMA.INV(0.5,3.506,1/7.214)</f>
        <v>0.44065621122767756</v>
      </c>
    </row>
    <row r="15" spans="1:17" x14ac:dyDescent="0.25">
      <c r="A15">
        <v>0.59401226844080934</v>
      </c>
      <c r="B15">
        <f t="shared" si="0"/>
        <v>0.51296647822692543</v>
      </c>
      <c r="C15">
        <f t="shared" si="1"/>
        <v>0.51296647822692543</v>
      </c>
      <c r="E15">
        <f t="shared" si="2"/>
        <v>0.51296647822692543</v>
      </c>
      <c r="F15">
        <f t="shared" si="3"/>
        <v>1</v>
      </c>
      <c r="H15">
        <f t="shared" si="4"/>
        <v>0.51296647822692543</v>
      </c>
      <c r="I15">
        <f t="shared" si="5"/>
        <v>0</v>
      </c>
      <c r="L15">
        <v>0.61522046523919283</v>
      </c>
      <c r="M15">
        <v>0</v>
      </c>
      <c r="N15">
        <f t="shared" si="6"/>
        <v>6.4707330794159842E-2</v>
      </c>
      <c r="P15" t="s">
        <v>30</v>
      </c>
      <c r="Q15">
        <f>_xlfn.GAMMA.INV(0.99865,3.506,1/7.214)</f>
        <v>1.6358290131384023</v>
      </c>
    </row>
    <row r="16" spans="1:17" x14ac:dyDescent="0.25">
      <c r="A16">
        <v>0.51911984618671225</v>
      </c>
      <c r="B16">
        <f t="shared" si="0"/>
        <v>0.45873098447752592</v>
      </c>
      <c r="C16">
        <f t="shared" si="1"/>
        <v>0.45873098447752592</v>
      </c>
      <c r="E16">
        <f t="shared" si="2"/>
        <v>0.45873098447752592</v>
      </c>
      <c r="F16">
        <f t="shared" si="3"/>
        <v>1</v>
      </c>
      <c r="H16">
        <f t="shared" si="4"/>
        <v>0.45873098447752592</v>
      </c>
      <c r="I16">
        <f t="shared" si="5"/>
        <v>0</v>
      </c>
      <c r="L16">
        <v>0.36654264099282124</v>
      </c>
      <c r="M16">
        <v>0</v>
      </c>
      <c r="N16">
        <f t="shared" si="6"/>
        <v>0.56100098555421518</v>
      </c>
      <c r="P16" t="s">
        <v>31</v>
      </c>
      <c r="Q16">
        <f>_xlfn.GAMMA.INV(0.00135,3.506,1/7.214)</f>
        <v>4.5694057010516757E-2</v>
      </c>
    </row>
    <row r="17" spans="1:14" x14ac:dyDescent="0.25">
      <c r="A17">
        <v>0.90829187902462849</v>
      </c>
      <c r="B17">
        <f t="shared" si="0"/>
        <v>0.90783369222665011</v>
      </c>
      <c r="C17">
        <f t="shared" si="1"/>
        <v>0.90783369222665011</v>
      </c>
      <c r="E17">
        <f t="shared" si="2"/>
        <v>0.90783369222665011</v>
      </c>
      <c r="F17">
        <f t="shared" si="3"/>
        <v>1</v>
      </c>
      <c r="H17">
        <f t="shared" si="4"/>
        <v>0.90783369222665011</v>
      </c>
      <c r="I17">
        <f t="shared" si="5"/>
        <v>0</v>
      </c>
      <c r="L17">
        <v>0.51296647822692543</v>
      </c>
      <c r="M17">
        <v>0</v>
      </c>
      <c r="N17">
        <f t="shared" si="6"/>
        <v>0.34688672248684982</v>
      </c>
    </row>
    <row r="18" spans="1:14" x14ac:dyDescent="0.25">
      <c r="A18">
        <v>7.1260719626453445E-2</v>
      </c>
      <c r="B18">
        <f t="shared" si="0"/>
        <v>0.15825939895545932</v>
      </c>
      <c r="C18">
        <f t="shared" si="1"/>
        <v>0.25</v>
      </c>
      <c r="E18">
        <f t="shared" si="2"/>
        <v>0.25</v>
      </c>
      <c r="F18">
        <f t="shared" si="3"/>
        <v>0</v>
      </c>
      <c r="H18">
        <f t="shared" si="4"/>
        <v>0.25</v>
      </c>
      <c r="I18">
        <f t="shared" si="5"/>
        <v>-1</v>
      </c>
      <c r="L18">
        <v>0.45873098447752592</v>
      </c>
      <c r="M18">
        <v>0</v>
      </c>
      <c r="N18">
        <f t="shared" si="6"/>
        <v>0.45812702569571007</v>
      </c>
    </row>
    <row r="19" spans="1:14" x14ac:dyDescent="0.25">
      <c r="A19">
        <v>0.61964781640064703</v>
      </c>
      <c r="B19">
        <f t="shared" si="0"/>
        <v>0.53297535802687179</v>
      </c>
      <c r="C19">
        <f t="shared" si="1"/>
        <v>0.53297535802687179</v>
      </c>
      <c r="E19">
        <f t="shared" si="2"/>
        <v>0.53297535802687179</v>
      </c>
      <c r="F19">
        <f t="shared" si="3"/>
        <v>1</v>
      </c>
      <c r="H19">
        <f t="shared" si="4"/>
        <v>0.53297535802687179</v>
      </c>
      <c r="I19">
        <f t="shared" si="5"/>
        <v>0</v>
      </c>
      <c r="L19">
        <v>0.90783369222665011</v>
      </c>
      <c r="M19">
        <v>0</v>
      </c>
      <c r="N19">
        <f t="shared" si="6"/>
        <v>-1.0712384465582439</v>
      </c>
    </row>
    <row r="20" spans="1:14" x14ac:dyDescent="0.25">
      <c r="A20">
        <v>0.27600939970091859</v>
      </c>
      <c r="B20">
        <f t="shared" si="0"/>
        <v>0.30412135031513915</v>
      </c>
      <c r="C20">
        <f t="shared" si="1"/>
        <v>0.30412135031513915</v>
      </c>
      <c r="E20">
        <f t="shared" si="2"/>
        <v>0.30412135031513915</v>
      </c>
      <c r="F20">
        <f t="shared" si="3"/>
        <v>1</v>
      </c>
      <c r="H20">
        <f t="shared" si="4"/>
        <v>0.30412135031513915</v>
      </c>
      <c r="I20">
        <f t="shared" si="5"/>
        <v>0</v>
      </c>
      <c r="L20">
        <v>0.25</v>
      </c>
      <c r="M20">
        <v>-1</v>
      </c>
      <c r="N20">
        <f t="shared" si="6"/>
        <v>-1.7411950908448646</v>
      </c>
    </row>
    <row r="21" spans="1:14" x14ac:dyDescent="0.25">
      <c r="A21">
        <v>0.66173284096804708</v>
      </c>
      <c r="B21">
        <f t="shared" si="0"/>
        <v>0.56794113578717109</v>
      </c>
      <c r="C21">
        <f t="shared" si="1"/>
        <v>0.56794113578717109</v>
      </c>
      <c r="E21">
        <f t="shared" si="2"/>
        <v>0.56794113578717109</v>
      </c>
      <c r="F21">
        <f t="shared" si="3"/>
        <v>1</v>
      </c>
      <c r="H21">
        <f t="shared" si="4"/>
        <v>0.56794113578717109</v>
      </c>
      <c r="I21">
        <f t="shared" si="5"/>
        <v>0</v>
      </c>
      <c r="L21">
        <v>0.53297535802687179</v>
      </c>
      <c r="M21">
        <v>0</v>
      </c>
      <c r="N21">
        <f t="shared" si="6"/>
        <v>0.29842645317304706</v>
      </c>
    </row>
    <row r="22" spans="1:14" x14ac:dyDescent="0.25">
      <c r="A22">
        <v>0.16211432233649709</v>
      </c>
      <c r="B22">
        <f t="shared" si="0"/>
        <v>0.23029513865975798</v>
      </c>
      <c r="C22">
        <f t="shared" si="1"/>
        <v>0.25</v>
      </c>
      <c r="E22">
        <f t="shared" si="2"/>
        <v>0.25</v>
      </c>
      <c r="F22">
        <f t="shared" si="3"/>
        <v>0</v>
      </c>
      <c r="H22">
        <f t="shared" si="4"/>
        <v>0.25</v>
      </c>
      <c r="I22">
        <f t="shared" si="5"/>
        <v>-1</v>
      </c>
      <c r="L22">
        <v>0.30412135031513915</v>
      </c>
      <c r="M22">
        <v>0</v>
      </c>
      <c r="N22">
        <f t="shared" si="6"/>
        <v>0.54350731758463255</v>
      </c>
    </row>
    <row r="23" spans="1:14" x14ac:dyDescent="0.25">
      <c r="A23">
        <v>2.1759697256385997E-2</v>
      </c>
      <c r="B23">
        <f t="shared" si="0"/>
        <v>9.7675076271476383E-2</v>
      </c>
      <c r="C23">
        <f t="shared" si="1"/>
        <v>0.25</v>
      </c>
      <c r="E23">
        <f t="shared" si="2"/>
        <v>0.25</v>
      </c>
      <c r="F23">
        <f t="shared" si="3"/>
        <v>0</v>
      </c>
      <c r="H23">
        <f t="shared" si="4"/>
        <v>0.25</v>
      </c>
      <c r="I23">
        <f t="shared" si="5"/>
        <v>-1</v>
      </c>
      <c r="L23">
        <v>0.56794113578717109</v>
      </c>
      <c r="M23">
        <v>0</v>
      </c>
      <c r="N23">
        <f t="shared" si="6"/>
        <v>0.2054086902402471</v>
      </c>
    </row>
    <row r="24" spans="1:14" x14ac:dyDescent="0.25">
      <c r="A24">
        <v>0.85995056001464887</v>
      </c>
      <c r="B24">
        <f t="shared" si="0"/>
        <v>0.80441085665451528</v>
      </c>
      <c r="C24">
        <f t="shared" si="1"/>
        <v>0.80441085665451528</v>
      </c>
      <c r="E24">
        <f t="shared" si="2"/>
        <v>0.80441085665451528</v>
      </c>
      <c r="F24">
        <f t="shared" si="3"/>
        <v>1</v>
      </c>
      <c r="H24">
        <f t="shared" si="4"/>
        <v>0.80441085665451528</v>
      </c>
      <c r="I24">
        <f t="shared" si="5"/>
        <v>0</v>
      </c>
      <c r="L24">
        <v>0.25</v>
      </c>
      <c r="M24">
        <v>-1</v>
      </c>
      <c r="N24">
        <f t="shared" si="6"/>
        <v>-1.7411950908448646</v>
      </c>
    </row>
    <row r="25" spans="1:14" x14ac:dyDescent="0.25">
      <c r="A25">
        <v>9.5706045716727195E-2</v>
      </c>
      <c r="B25">
        <f t="shared" si="0"/>
        <v>0.18009830768937141</v>
      </c>
      <c r="C25">
        <f t="shared" si="1"/>
        <v>0.25</v>
      </c>
      <c r="E25">
        <f t="shared" si="2"/>
        <v>0.25</v>
      </c>
      <c r="F25">
        <f t="shared" si="3"/>
        <v>0</v>
      </c>
      <c r="H25">
        <f t="shared" si="4"/>
        <v>0.25</v>
      </c>
      <c r="I25">
        <f t="shared" si="5"/>
        <v>-1</v>
      </c>
      <c r="L25">
        <v>0.25</v>
      </c>
      <c r="M25">
        <v>-1</v>
      </c>
      <c r="N25">
        <f t="shared" si="6"/>
        <v>-1.7411950908448646</v>
      </c>
    </row>
    <row r="26" spans="1:14" x14ac:dyDescent="0.25">
      <c r="A26">
        <v>0.63310647907956175</v>
      </c>
      <c r="B26">
        <f t="shared" si="0"/>
        <v>0.54384782346525795</v>
      </c>
      <c r="C26">
        <f t="shared" si="1"/>
        <v>0.54384782346525795</v>
      </c>
      <c r="E26">
        <f t="shared" si="2"/>
        <v>0.54384782346525795</v>
      </c>
      <c r="F26">
        <f t="shared" si="3"/>
        <v>1</v>
      </c>
      <c r="H26">
        <f t="shared" si="4"/>
        <v>0.54384782346525795</v>
      </c>
      <c r="I26">
        <f t="shared" si="5"/>
        <v>0</v>
      </c>
      <c r="L26">
        <v>0.80441085665451528</v>
      </c>
      <c r="M26">
        <v>0</v>
      </c>
      <c r="N26">
        <f t="shared" si="6"/>
        <v>-0.62822871195460517</v>
      </c>
    </row>
    <row r="27" spans="1:14" x14ac:dyDescent="0.25">
      <c r="A27">
        <v>0.29981383709219644</v>
      </c>
      <c r="B27">
        <f t="shared" si="0"/>
        <v>0.31884778028837762</v>
      </c>
      <c r="C27">
        <f t="shared" si="1"/>
        <v>0.31884778028837762</v>
      </c>
      <c r="E27">
        <f t="shared" si="2"/>
        <v>0.31884778028837762</v>
      </c>
      <c r="F27">
        <f t="shared" si="3"/>
        <v>1</v>
      </c>
      <c r="H27">
        <f t="shared" si="4"/>
        <v>0.31884778028837762</v>
      </c>
      <c r="I27">
        <f t="shared" si="5"/>
        <v>0</v>
      </c>
      <c r="L27">
        <v>0.25</v>
      </c>
      <c r="M27">
        <v>-1</v>
      </c>
      <c r="N27">
        <f t="shared" si="6"/>
        <v>-1.7411950908448646</v>
      </c>
    </row>
    <row r="28" spans="1:14" x14ac:dyDescent="0.25">
      <c r="A28">
        <v>0.92352061525315099</v>
      </c>
      <c r="B28">
        <f t="shared" si="0"/>
        <v>0.95090242612813702</v>
      </c>
      <c r="C28">
        <f t="shared" si="1"/>
        <v>0.95090242612813702</v>
      </c>
      <c r="E28">
        <f t="shared" si="2"/>
        <v>0.95090242612813702</v>
      </c>
      <c r="F28">
        <f t="shared" si="3"/>
        <v>1</v>
      </c>
      <c r="H28">
        <f t="shared" si="4"/>
        <v>0.95090242612813702</v>
      </c>
      <c r="I28">
        <f t="shared" si="5"/>
        <v>0</v>
      </c>
      <c r="L28">
        <v>0.54384782346525795</v>
      </c>
      <c r="M28">
        <v>0</v>
      </c>
      <c r="N28">
        <f t="shared" si="6"/>
        <v>0.27059540613822586</v>
      </c>
    </row>
    <row r="29" spans="1:14" x14ac:dyDescent="0.25">
      <c r="A29">
        <v>0.29960020752586441</v>
      </c>
      <c r="B29">
        <f t="shared" si="0"/>
        <v>0.3187159784029005</v>
      </c>
      <c r="C29">
        <f t="shared" si="1"/>
        <v>0.3187159784029005</v>
      </c>
      <c r="E29">
        <f t="shared" si="2"/>
        <v>0.3187159784029005</v>
      </c>
      <c r="F29">
        <f t="shared" si="3"/>
        <v>1</v>
      </c>
      <c r="H29">
        <f t="shared" si="4"/>
        <v>0.3187159784029005</v>
      </c>
      <c r="I29">
        <f t="shared" si="5"/>
        <v>0</v>
      </c>
      <c r="L29">
        <v>0.31884778028837762</v>
      </c>
      <c r="M29">
        <v>0</v>
      </c>
      <c r="N29">
        <f t="shared" si="6"/>
        <v>0.55576203257548606</v>
      </c>
    </row>
    <row r="30" spans="1:14" x14ac:dyDescent="0.25">
      <c r="A30">
        <v>0.57393108920560321</v>
      </c>
      <c r="B30">
        <f t="shared" si="0"/>
        <v>0.4978629736612486</v>
      </c>
      <c r="C30">
        <f t="shared" si="1"/>
        <v>0.4978629736612486</v>
      </c>
      <c r="E30">
        <f t="shared" si="2"/>
        <v>0.4978629736612486</v>
      </c>
      <c r="F30">
        <f t="shared" si="3"/>
        <v>1</v>
      </c>
      <c r="H30">
        <f t="shared" si="4"/>
        <v>0.4978629736612486</v>
      </c>
      <c r="I30">
        <f t="shared" si="5"/>
        <v>0</v>
      </c>
      <c r="L30">
        <v>0.95090242612813702</v>
      </c>
      <c r="M30">
        <v>0</v>
      </c>
      <c r="N30">
        <f t="shared" si="6"/>
        <v>-1.2657902409678303</v>
      </c>
    </row>
    <row r="31" spans="1:14" x14ac:dyDescent="0.25">
      <c r="A31">
        <v>0.61088900418103576</v>
      </c>
      <c r="B31">
        <f t="shared" si="0"/>
        <v>0.52604026090894562</v>
      </c>
      <c r="C31">
        <f t="shared" si="1"/>
        <v>0.52604026090894562</v>
      </c>
      <c r="E31">
        <f t="shared" si="2"/>
        <v>0.52604026090894562</v>
      </c>
      <c r="F31">
        <f t="shared" si="3"/>
        <v>1</v>
      </c>
      <c r="H31">
        <f t="shared" si="4"/>
        <v>0.52604026090894562</v>
      </c>
      <c r="I31">
        <f t="shared" si="5"/>
        <v>0</v>
      </c>
      <c r="L31">
        <v>0.3187159784029005</v>
      </c>
      <c r="M31">
        <v>0</v>
      </c>
      <c r="N31">
        <f t="shared" si="6"/>
        <v>0.55567682153077524</v>
      </c>
    </row>
    <row r="32" spans="1:14" x14ac:dyDescent="0.25">
      <c r="A32">
        <v>0.21671193578905606</v>
      </c>
      <c r="B32">
        <f t="shared" si="0"/>
        <v>0.26671208443268735</v>
      </c>
      <c r="C32">
        <f t="shared" si="1"/>
        <v>0.26671208443268735</v>
      </c>
      <c r="E32">
        <f t="shared" si="2"/>
        <v>0.26671208443268735</v>
      </c>
      <c r="F32">
        <f t="shared" si="3"/>
        <v>1</v>
      </c>
      <c r="H32">
        <f t="shared" si="4"/>
        <v>0.26671208443268735</v>
      </c>
      <c r="I32">
        <f t="shared" si="5"/>
        <v>0</v>
      </c>
      <c r="L32">
        <v>0.4978629736612486</v>
      </c>
      <c r="M32">
        <v>0</v>
      </c>
      <c r="N32">
        <f t="shared" si="6"/>
        <v>0.3809559794431332</v>
      </c>
    </row>
    <row r="33" spans="1:14" x14ac:dyDescent="0.25">
      <c r="A33">
        <v>0.85988952299569688</v>
      </c>
      <c r="B33">
        <f t="shared" si="0"/>
        <v>0.80430190401409463</v>
      </c>
      <c r="C33">
        <f t="shared" si="1"/>
        <v>0.80430190401409463</v>
      </c>
      <c r="E33">
        <f t="shared" si="2"/>
        <v>0.80430190401409463</v>
      </c>
      <c r="F33">
        <f t="shared" si="3"/>
        <v>1</v>
      </c>
      <c r="H33">
        <f t="shared" si="4"/>
        <v>0.80430190401409463</v>
      </c>
      <c r="I33">
        <f t="shared" si="5"/>
        <v>0</v>
      </c>
      <c r="L33">
        <v>0.52604026090894562</v>
      </c>
      <c r="M33">
        <v>0</v>
      </c>
      <c r="N33">
        <f t="shared" si="6"/>
        <v>0.31563663191618846</v>
      </c>
    </row>
    <row r="34" spans="1:14" x14ac:dyDescent="0.25">
      <c r="A34">
        <v>0.21588793603320414</v>
      </c>
      <c r="B34">
        <f t="shared" si="0"/>
        <v>0.26618048926081739</v>
      </c>
      <c r="C34">
        <f t="shared" si="1"/>
        <v>0.26618048926081739</v>
      </c>
      <c r="E34">
        <f t="shared" si="2"/>
        <v>0.26618048926081739</v>
      </c>
      <c r="F34">
        <f t="shared" si="3"/>
        <v>1</v>
      </c>
      <c r="H34">
        <f t="shared" si="4"/>
        <v>0.26618048926081739</v>
      </c>
      <c r="I34">
        <f t="shared" si="5"/>
        <v>0</v>
      </c>
      <c r="L34">
        <v>0.26671208443268735</v>
      </c>
      <c r="M34">
        <v>0</v>
      </c>
      <c r="N34">
        <f t="shared" si="6"/>
        <v>0.48447578224202492</v>
      </c>
    </row>
    <row r="35" spans="1:14" x14ac:dyDescent="0.25">
      <c r="A35">
        <v>0.78884243293557543</v>
      </c>
      <c r="B35">
        <f t="shared" si="0"/>
        <v>0.69884330919391036</v>
      </c>
      <c r="C35">
        <f t="shared" si="1"/>
        <v>0.69884330919391036</v>
      </c>
      <c r="E35">
        <f t="shared" si="2"/>
        <v>0.69884330919391036</v>
      </c>
      <c r="F35">
        <f t="shared" si="3"/>
        <v>1</v>
      </c>
      <c r="H35">
        <f t="shared" si="4"/>
        <v>0.69884330919391036</v>
      </c>
      <c r="I35">
        <f t="shared" si="5"/>
        <v>0</v>
      </c>
      <c r="L35">
        <v>0.80430190401409463</v>
      </c>
      <c r="M35">
        <v>0</v>
      </c>
      <c r="N35">
        <f t="shared" si="6"/>
        <v>-0.62778214957195855</v>
      </c>
    </row>
    <row r="36" spans="1:14" x14ac:dyDescent="0.25">
      <c r="A36">
        <v>0.15439313943906979</v>
      </c>
      <c r="B36">
        <f t="shared" si="0"/>
        <v>0.224887408684803</v>
      </c>
      <c r="C36">
        <f t="shared" si="1"/>
        <v>0.25</v>
      </c>
      <c r="E36">
        <f t="shared" si="2"/>
        <v>0.25</v>
      </c>
      <c r="F36">
        <f t="shared" si="3"/>
        <v>0</v>
      </c>
      <c r="H36">
        <f t="shared" si="4"/>
        <v>0.25</v>
      </c>
      <c r="I36">
        <f t="shared" si="5"/>
        <v>-1</v>
      </c>
      <c r="L36">
        <v>0.26618048926081739</v>
      </c>
      <c r="M36">
        <v>0</v>
      </c>
      <c r="N36">
        <f t="shared" si="6"/>
        <v>0.48331134221630651</v>
      </c>
    </row>
    <row r="37" spans="1:14" x14ac:dyDescent="0.25">
      <c r="A37">
        <v>0.28257087923825802</v>
      </c>
      <c r="B37">
        <f t="shared" si="0"/>
        <v>0.30819018460329256</v>
      </c>
      <c r="C37">
        <f t="shared" si="1"/>
        <v>0.30819018460329256</v>
      </c>
      <c r="E37">
        <f t="shared" si="2"/>
        <v>0.30819018460329256</v>
      </c>
      <c r="F37">
        <f t="shared" si="3"/>
        <v>1</v>
      </c>
      <c r="H37">
        <f t="shared" si="4"/>
        <v>0.30819018460329256</v>
      </c>
      <c r="I37">
        <f t="shared" si="5"/>
        <v>0</v>
      </c>
      <c r="L37">
        <v>0.69884330919391036</v>
      </c>
      <c r="M37">
        <v>0</v>
      </c>
      <c r="N37">
        <f t="shared" si="6"/>
        <v>-0.21919229523588576</v>
      </c>
    </row>
    <row r="38" spans="1:14" x14ac:dyDescent="0.25">
      <c r="A38">
        <v>0.28946806237983336</v>
      </c>
      <c r="B38">
        <f t="shared" si="0"/>
        <v>0.31245849499732509</v>
      </c>
      <c r="C38">
        <f t="shared" si="1"/>
        <v>0.31245849499732509</v>
      </c>
      <c r="E38">
        <f t="shared" si="2"/>
        <v>0.31245849499732509</v>
      </c>
      <c r="F38">
        <f t="shared" si="3"/>
        <v>1</v>
      </c>
      <c r="H38">
        <f t="shared" si="4"/>
        <v>0.31245849499732509</v>
      </c>
      <c r="I38">
        <f t="shared" si="5"/>
        <v>0</v>
      </c>
      <c r="L38">
        <v>0.25</v>
      </c>
      <c r="M38">
        <v>-1</v>
      </c>
      <c r="N38">
        <f t="shared" si="6"/>
        <v>-1.7411950908448646</v>
      </c>
    </row>
    <row r="39" spans="1:14" x14ac:dyDescent="0.25">
      <c r="A39">
        <v>0.39677114169743949</v>
      </c>
      <c r="B39">
        <f t="shared" si="0"/>
        <v>0.37882221145899259</v>
      </c>
      <c r="C39">
        <f t="shared" si="1"/>
        <v>0.37882221145899259</v>
      </c>
      <c r="E39">
        <f t="shared" si="2"/>
        <v>0.37882221145899259</v>
      </c>
      <c r="F39">
        <f t="shared" si="3"/>
        <v>1</v>
      </c>
      <c r="H39">
        <f t="shared" si="4"/>
        <v>0.37882221145899259</v>
      </c>
      <c r="I39">
        <f t="shared" si="5"/>
        <v>0</v>
      </c>
      <c r="L39">
        <v>0.30819018460329256</v>
      </c>
      <c r="M39">
        <v>0</v>
      </c>
      <c r="N39">
        <f t="shared" si="6"/>
        <v>0.54745733981705436</v>
      </c>
    </row>
    <row r="40" spans="1:14" x14ac:dyDescent="0.25">
      <c r="A40">
        <v>0.28409680471205784</v>
      </c>
      <c r="B40">
        <f t="shared" si="0"/>
        <v>0.30913521253773857</v>
      </c>
      <c r="C40">
        <f t="shared" si="1"/>
        <v>0.30913521253773857</v>
      </c>
      <c r="E40">
        <f t="shared" si="2"/>
        <v>0.30913521253773857</v>
      </c>
      <c r="F40">
        <f t="shared" si="3"/>
        <v>1</v>
      </c>
      <c r="H40">
        <f t="shared" si="4"/>
        <v>0.30913521253773857</v>
      </c>
      <c r="I40">
        <f t="shared" si="5"/>
        <v>0</v>
      </c>
      <c r="L40">
        <v>0.31245849499732509</v>
      </c>
      <c r="M40">
        <v>0</v>
      </c>
      <c r="N40">
        <f t="shared" ref="N40:N71" si="7">IF(M40=0,LN(_xlfn.GAMMA.DIST(L40,shape,1/scale,FALSE)),LN(_xlfn.GAMMA.DIST(L40,shape,1/scale,TRUE)))</f>
        <v>0.5511317700184809</v>
      </c>
    </row>
    <row r="41" spans="1:14" x14ac:dyDescent="0.25">
      <c r="A41">
        <v>0.71459089938047426</v>
      </c>
      <c r="B41">
        <f t="shared" si="0"/>
        <v>0.61669031584538048</v>
      </c>
      <c r="C41">
        <f t="shared" si="1"/>
        <v>0.61669031584538048</v>
      </c>
      <c r="E41">
        <f t="shared" si="2"/>
        <v>0.61669031584538048</v>
      </c>
      <c r="F41">
        <f t="shared" si="3"/>
        <v>1</v>
      </c>
      <c r="H41">
        <f t="shared" si="4"/>
        <v>0.61669031584538048</v>
      </c>
      <c r="I41">
        <f t="shared" si="5"/>
        <v>0</v>
      </c>
      <c r="L41">
        <v>0.37882221145899259</v>
      </c>
      <c r="M41">
        <v>0</v>
      </c>
      <c r="N41">
        <f t="shared" si="7"/>
        <v>0.55498735251790043</v>
      </c>
    </row>
    <row r="42" spans="1:14" x14ac:dyDescent="0.25">
      <c r="A42">
        <v>0.48524430066835533</v>
      </c>
      <c r="B42">
        <f t="shared" si="0"/>
        <v>0.43577654579715319</v>
      </c>
      <c r="C42">
        <f t="shared" si="1"/>
        <v>0.43577654579715319</v>
      </c>
      <c r="E42">
        <f t="shared" si="2"/>
        <v>0.43577654579715319</v>
      </c>
      <c r="F42">
        <f t="shared" si="3"/>
        <v>1</v>
      </c>
      <c r="H42">
        <f t="shared" si="4"/>
        <v>0.43577654579715319</v>
      </c>
      <c r="I42">
        <f t="shared" si="5"/>
        <v>0</v>
      </c>
      <c r="L42">
        <v>0.30913521253773857</v>
      </c>
      <c r="M42">
        <v>0</v>
      </c>
      <c r="N42">
        <f t="shared" si="7"/>
        <v>0.54831184422298229</v>
      </c>
    </row>
    <row r="43" spans="1:14" x14ac:dyDescent="0.25">
      <c r="A43">
        <v>0.46882534257026887</v>
      </c>
      <c r="B43">
        <f t="shared" si="0"/>
        <v>0.42492008797476755</v>
      </c>
      <c r="C43">
        <f t="shared" si="1"/>
        <v>0.42492008797476755</v>
      </c>
      <c r="E43">
        <f t="shared" si="2"/>
        <v>0.42492008797476755</v>
      </c>
      <c r="F43">
        <f t="shared" si="3"/>
        <v>1</v>
      </c>
      <c r="H43">
        <f t="shared" si="4"/>
        <v>0.42492008797476755</v>
      </c>
      <c r="I43">
        <f t="shared" si="5"/>
        <v>0</v>
      </c>
      <c r="L43">
        <v>0.61669031584538048</v>
      </c>
      <c r="M43">
        <v>0</v>
      </c>
      <c r="N43">
        <f t="shared" si="7"/>
        <v>6.0083431386337129E-2</v>
      </c>
    </row>
    <row r="44" spans="1:14" x14ac:dyDescent="0.25">
      <c r="A44">
        <v>0.68562883388775298</v>
      </c>
      <c r="B44">
        <f t="shared" si="0"/>
        <v>0.5892133164543063</v>
      </c>
      <c r="C44">
        <f t="shared" si="1"/>
        <v>0.5892133164543063</v>
      </c>
      <c r="E44">
        <f t="shared" si="2"/>
        <v>0.5892133164543063</v>
      </c>
      <c r="F44">
        <f t="shared" si="3"/>
        <v>1</v>
      </c>
      <c r="H44">
        <f t="shared" si="4"/>
        <v>0.5892133164543063</v>
      </c>
      <c r="I44">
        <f t="shared" si="5"/>
        <v>0</v>
      </c>
      <c r="L44">
        <v>0.43577654579715319</v>
      </c>
      <c r="M44">
        <v>0</v>
      </c>
      <c r="N44">
        <f t="shared" si="7"/>
        <v>0.49508687398882434</v>
      </c>
    </row>
    <row r="45" spans="1:14" x14ac:dyDescent="0.25">
      <c r="A45">
        <v>0.87011322367015598</v>
      </c>
      <c r="B45">
        <f t="shared" si="0"/>
        <v>0.82316254802568634</v>
      </c>
      <c r="C45">
        <f t="shared" si="1"/>
        <v>0.82316254802568634</v>
      </c>
      <c r="E45">
        <f t="shared" si="2"/>
        <v>0.82316254802568634</v>
      </c>
      <c r="F45">
        <f t="shared" si="3"/>
        <v>1</v>
      </c>
      <c r="H45">
        <f t="shared" si="4"/>
        <v>0.82316254802568634</v>
      </c>
      <c r="I45">
        <f t="shared" si="5"/>
        <v>0</v>
      </c>
      <c r="L45">
        <v>0.42492008797476755</v>
      </c>
      <c r="M45">
        <v>0</v>
      </c>
      <c r="N45">
        <f t="shared" si="7"/>
        <v>0.51018793365110826</v>
      </c>
    </row>
    <row r="46" spans="1:14" x14ac:dyDescent="0.25">
      <c r="A46">
        <v>0.29984435560167244</v>
      </c>
      <c r="B46">
        <f t="shared" si="0"/>
        <v>0.31886660874156142</v>
      </c>
      <c r="C46">
        <f t="shared" si="1"/>
        <v>0.31886660874156142</v>
      </c>
      <c r="E46">
        <f t="shared" si="2"/>
        <v>0.31886660874156142</v>
      </c>
      <c r="F46">
        <f t="shared" si="3"/>
        <v>1</v>
      </c>
      <c r="H46">
        <f t="shared" si="4"/>
        <v>0.31886660874156142</v>
      </c>
      <c r="I46">
        <f t="shared" si="5"/>
        <v>0</v>
      </c>
      <c r="L46">
        <v>0.5892133164543063</v>
      </c>
      <c r="M46">
        <v>0</v>
      </c>
      <c r="N46">
        <f t="shared" si="7"/>
        <v>0.14409098859765387</v>
      </c>
    </row>
    <row r="47" spans="1:14" x14ac:dyDescent="0.25">
      <c r="A47">
        <v>9.7567674794763026E-2</v>
      </c>
      <c r="B47">
        <f t="shared" si="0"/>
        <v>0.18165795029066323</v>
      </c>
      <c r="C47">
        <f t="shared" si="1"/>
        <v>0.25</v>
      </c>
      <c r="E47">
        <f t="shared" si="2"/>
        <v>0.25</v>
      </c>
      <c r="F47">
        <f t="shared" si="3"/>
        <v>0</v>
      </c>
      <c r="H47">
        <f t="shared" si="4"/>
        <v>0.25</v>
      </c>
      <c r="I47">
        <f t="shared" si="5"/>
        <v>-1</v>
      </c>
      <c r="L47">
        <v>0.82316254802568634</v>
      </c>
      <c r="M47">
        <v>0</v>
      </c>
      <c r="N47">
        <f t="shared" si="7"/>
        <v>-0.70576034038739344</v>
      </c>
    </row>
    <row r="48" spans="1:14" x14ac:dyDescent="0.25">
      <c r="A48">
        <v>0.83346049378948328</v>
      </c>
      <c r="B48">
        <f t="shared" si="0"/>
        <v>0.76061580308603605</v>
      </c>
      <c r="C48">
        <f t="shared" si="1"/>
        <v>0.76061580308603605</v>
      </c>
      <c r="E48">
        <f t="shared" si="2"/>
        <v>0.76061580308603605</v>
      </c>
      <c r="F48">
        <f t="shared" si="3"/>
        <v>1</v>
      </c>
      <c r="H48">
        <f t="shared" si="4"/>
        <v>0.76061580308603605</v>
      </c>
      <c r="I48">
        <f t="shared" si="5"/>
        <v>0</v>
      </c>
      <c r="L48">
        <v>0.31886660874156142</v>
      </c>
      <c r="M48">
        <v>0</v>
      </c>
      <c r="N48">
        <f t="shared" si="7"/>
        <v>0.55577417037116428</v>
      </c>
    </row>
    <row r="49" spans="1:14" x14ac:dyDescent="0.25">
      <c r="A49">
        <v>0.56825464644306767</v>
      </c>
      <c r="B49">
        <f t="shared" si="0"/>
        <v>0.4936754837846089</v>
      </c>
      <c r="C49">
        <f t="shared" si="1"/>
        <v>0.4936754837846089</v>
      </c>
      <c r="E49">
        <f t="shared" si="2"/>
        <v>0.4936754837846089</v>
      </c>
      <c r="F49">
        <f t="shared" si="3"/>
        <v>1</v>
      </c>
      <c r="H49">
        <f t="shared" si="4"/>
        <v>0.4936754837846089</v>
      </c>
      <c r="I49">
        <f t="shared" si="5"/>
        <v>0</v>
      </c>
      <c r="L49">
        <v>0.25</v>
      </c>
      <c r="M49">
        <v>-1</v>
      </c>
      <c r="N49">
        <f t="shared" si="7"/>
        <v>-1.7411950908448646</v>
      </c>
    </row>
    <row r="50" spans="1:14" x14ac:dyDescent="0.25">
      <c r="A50">
        <v>4.7761467329935609E-2</v>
      </c>
      <c r="B50">
        <f t="shared" si="0"/>
        <v>0.13372543962861039</v>
      </c>
      <c r="C50">
        <f t="shared" si="1"/>
        <v>0.25</v>
      </c>
      <c r="E50">
        <f t="shared" si="2"/>
        <v>0.25</v>
      </c>
      <c r="F50">
        <f t="shared" si="3"/>
        <v>0</v>
      </c>
      <c r="H50">
        <f t="shared" si="4"/>
        <v>0.25</v>
      </c>
      <c r="I50">
        <f t="shared" si="5"/>
        <v>-1</v>
      </c>
      <c r="L50">
        <v>0.76061580308603605</v>
      </c>
      <c r="M50">
        <v>0</v>
      </c>
      <c r="N50">
        <f t="shared" si="7"/>
        <v>-0.45257163610026152</v>
      </c>
    </row>
    <row r="51" spans="1:14" x14ac:dyDescent="0.25">
      <c r="A51">
        <v>0.52375865962706381</v>
      </c>
      <c r="B51">
        <f t="shared" si="0"/>
        <v>0.46193993069138062</v>
      </c>
      <c r="C51">
        <f t="shared" si="1"/>
        <v>0.46193993069138062</v>
      </c>
      <c r="E51">
        <f t="shared" si="2"/>
        <v>0.46193993069138062</v>
      </c>
      <c r="F51">
        <f t="shared" si="3"/>
        <v>1</v>
      </c>
      <c r="H51">
        <f t="shared" si="4"/>
        <v>0.46193993069138062</v>
      </c>
      <c r="I51">
        <f t="shared" si="5"/>
        <v>0</v>
      </c>
      <c r="L51">
        <v>0.4936754837846089</v>
      </c>
      <c r="M51">
        <v>0</v>
      </c>
      <c r="N51">
        <f t="shared" si="7"/>
        <v>0.38999928190077382</v>
      </c>
    </row>
    <row r="52" spans="1:14" x14ac:dyDescent="0.25">
      <c r="A52">
        <v>0.95339823603015228</v>
      </c>
      <c r="B52">
        <f t="shared" si="0"/>
        <v>1.0653110847960567</v>
      </c>
      <c r="C52">
        <f t="shared" si="1"/>
        <v>1.0653110847960567</v>
      </c>
      <c r="E52">
        <f t="shared" si="2"/>
        <v>1.0653110847960567</v>
      </c>
      <c r="F52">
        <f t="shared" si="3"/>
        <v>1</v>
      </c>
      <c r="H52">
        <f t="shared" si="4"/>
        <v>1.0653110847960567</v>
      </c>
      <c r="I52">
        <f t="shared" si="5"/>
        <v>0</v>
      </c>
      <c r="L52">
        <v>0.25</v>
      </c>
      <c r="M52">
        <v>-1</v>
      </c>
      <c r="N52">
        <f t="shared" si="7"/>
        <v>-1.7411950908448646</v>
      </c>
    </row>
    <row r="53" spans="1:14" x14ac:dyDescent="0.25">
      <c r="A53">
        <v>0.78856776635029147</v>
      </c>
      <c r="B53">
        <f t="shared" si="0"/>
        <v>0.69849863374731913</v>
      </c>
      <c r="C53">
        <f t="shared" si="1"/>
        <v>0.69849863374731913</v>
      </c>
      <c r="E53">
        <f t="shared" si="2"/>
        <v>0.69849863374731913</v>
      </c>
      <c r="F53">
        <f t="shared" si="3"/>
        <v>1</v>
      </c>
      <c r="H53">
        <f t="shared" si="4"/>
        <v>0.69849863374731913</v>
      </c>
      <c r="I53">
        <f t="shared" si="5"/>
        <v>0</v>
      </c>
      <c r="L53">
        <v>0.46193993069138062</v>
      </c>
      <c r="M53">
        <v>0</v>
      </c>
      <c r="N53">
        <f t="shared" si="7"/>
        <v>0.45244539506613607</v>
      </c>
    </row>
    <row r="54" spans="1:14" x14ac:dyDescent="0.25">
      <c r="A54">
        <v>0.32041383098849452</v>
      </c>
      <c r="B54">
        <f t="shared" si="0"/>
        <v>0.33154162212460003</v>
      </c>
      <c r="C54">
        <f t="shared" si="1"/>
        <v>0.33154162212460003</v>
      </c>
      <c r="E54">
        <f t="shared" si="2"/>
        <v>0.33154162212460003</v>
      </c>
      <c r="F54">
        <f t="shared" si="3"/>
        <v>1</v>
      </c>
      <c r="H54">
        <f t="shared" si="4"/>
        <v>0.33154162212460003</v>
      </c>
      <c r="I54">
        <f t="shared" si="5"/>
        <v>0</v>
      </c>
      <c r="L54">
        <v>1.0653110847960567</v>
      </c>
      <c r="M54">
        <v>0</v>
      </c>
      <c r="N54">
        <f t="shared" si="7"/>
        <v>-1.8064440965598434</v>
      </c>
    </row>
    <row r="55" spans="1:14" x14ac:dyDescent="0.25">
      <c r="A55">
        <v>0.88369396038697468</v>
      </c>
      <c r="B55">
        <f t="shared" si="0"/>
        <v>0.85036242773284854</v>
      </c>
      <c r="C55">
        <f t="shared" si="1"/>
        <v>0.85036242773284854</v>
      </c>
      <c r="E55">
        <f t="shared" si="2"/>
        <v>0.85036242773284854</v>
      </c>
      <c r="F55">
        <f t="shared" si="3"/>
        <v>1</v>
      </c>
      <c r="H55">
        <f t="shared" si="4"/>
        <v>0.85036242773284854</v>
      </c>
      <c r="I55">
        <f t="shared" si="5"/>
        <v>0</v>
      </c>
      <c r="L55">
        <v>0.69849863374731913</v>
      </c>
      <c r="M55">
        <v>0</v>
      </c>
      <c r="N55">
        <f t="shared" si="7"/>
        <v>-0.21794200147505774</v>
      </c>
    </row>
    <row r="56" spans="1:14" x14ac:dyDescent="0.25">
      <c r="A56">
        <v>0.40440076906643879</v>
      </c>
      <c r="B56">
        <f t="shared" si="0"/>
        <v>0.38360964559358451</v>
      </c>
      <c r="C56">
        <f t="shared" si="1"/>
        <v>0.38360964559358451</v>
      </c>
      <c r="E56">
        <f t="shared" si="2"/>
        <v>0.38360964559358451</v>
      </c>
      <c r="F56">
        <f t="shared" si="3"/>
        <v>1</v>
      </c>
      <c r="H56">
        <f t="shared" si="4"/>
        <v>0.38360964559358451</v>
      </c>
      <c r="I56">
        <f t="shared" si="5"/>
        <v>0</v>
      </c>
      <c r="L56">
        <v>0.33154162212460003</v>
      </c>
      <c r="M56">
        <v>0</v>
      </c>
      <c r="N56">
        <f t="shared" si="7"/>
        <v>0.56201349270317291</v>
      </c>
    </row>
    <row r="57" spans="1:14" x14ac:dyDescent="0.25">
      <c r="A57">
        <v>0.64986114078188417</v>
      </c>
      <c r="B57">
        <f t="shared" si="0"/>
        <v>0.55777932277560083</v>
      </c>
      <c r="C57">
        <f t="shared" si="1"/>
        <v>0.55777932277560083</v>
      </c>
      <c r="E57">
        <f t="shared" si="2"/>
        <v>0.55777932277560083</v>
      </c>
      <c r="F57">
        <f t="shared" si="3"/>
        <v>1</v>
      </c>
      <c r="H57">
        <f t="shared" si="4"/>
        <v>0.55777932277560083</v>
      </c>
      <c r="I57">
        <f t="shared" si="5"/>
        <v>0</v>
      </c>
      <c r="L57">
        <v>0.85036242773284854</v>
      </c>
      <c r="M57">
        <v>0</v>
      </c>
      <c r="N57">
        <f t="shared" si="7"/>
        <v>-0.82051844499712168</v>
      </c>
    </row>
    <row r="58" spans="1:14" x14ac:dyDescent="0.25">
      <c r="A58">
        <v>0.67381817072054195</v>
      </c>
      <c r="B58">
        <f t="shared" si="0"/>
        <v>0.57855565423781141</v>
      </c>
      <c r="C58">
        <f t="shared" si="1"/>
        <v>0.57855565423781141</v>
      </c>
      <c r="E58">
        <f t="shared" si="2"/>
        <v>0.57855565423781141</v>
      </c>
      <c r="F58">
        <f t="shared" si="3"/>
        <v>1</v>
      </c>
      <c r="H58">
        <f t="shared" si="4"/>
        <v>0.57855565423781141</v>
      </c>
      <c r="I58">
        <f t="shared" si="5"/>
        <v>0</v>
      </c>
      <c r="L58">
        <v>0.38360964559358451</v>
      </c>
      <c r="M58">
        <v>0</v>
      </c>
      <c r="N58">
        <f t="shared" si="7"/>
        <v>0.5519197758522959</v>
      </c>
    </row>
    <row r="59" spans="1:14" x14ac:dyDescent="0.25">
      <c r="A59">
        <v>0.27155369731742302</v>
      </c>
      <c r="B59">
        <f t="shared" si="0"/>
        <v>0.3013529658822483</v>
      </c>
      <c r="C59">
        <f t="shared" si="1"/>
        <v>0.3013529658822483</v>
      </c>
      <c r="E59">
        <f t="shared" si="2"/>
        <v>0.3013529658822483</v>
      </c>
      <c r="F59">
        <f t="shared" si="3"/>
        <v>1</v>
      </c>
      <c r="H59">
        <f t="shared" si="4"/>
        <v>0.3013529658822483</v>
      </c>
      <c r="I59">
        <f t="shared" si="5"/>
        <v>0</v>
      </c>
      <c r="L59">
        <v>0.55777932277560083</v>
      </c>
      <c r="M59">
        <v>0</v>
      </c>
      <c r="N59">
        <f t="shared" si="7"/>
        <v>0.23347524545739395</v>
      </c>
    </row>
    <row r="60" spans="1:14" x14ac:dyDescent="0.25">
      <c r="A60">
        <v>0.11725211340678121</v>
      </c>
      <c r="B60">
        <f t="shared" si="0"/>
        <v>0.19748115628575258</v>
      </c>
      <c r="C60">
        <f t="shared" si="1"/>
        <v>0.25</v>
      </c>
      <c r="E60">
        <f t="shared" si="2"/>
        <v>0.25</v>
      </c>
      <c r="F60">
        <f t="shared" si="3"/>
        <v>0</v>
      </c>
      <c r="H60">
        <f t="shared" si="4"/>
        <v>0.25</v>
      </c>
      <c r="I60">
        <f t="shared" si="5"/>
        <v>-1</v>
      </c>
      <c r="L60">
        <v>0.57855565423781141</v>
      </c>
      <c r="M60">
        <v>0</v>
      </c>
      <c r="N60">
        <f t="shared" si="7"/>
        <v>0.17523550190827722</v>
      </c>
    </row>
    <row r="61" spans="1:14" x14ac:dyDescent="0.25">
      <c r="A61">
        <v>0.2195806756797998</v>
      </c>
      <c r="B61">
        <f t="shared" si="0"/>
        <v>0.26855955313713414</v>
      </c>
      <c r="C61">
        <f t="shared" si="1"/>
        <v>0.26855955313713414</v>
      </c>
      <c r="E61">
        <f t="shared" si="2"/>
        <v>0.26855955313713414</v>
      </c>
      <c r="F61">
        <f t="shared" si="3"/>
        <v>1</v>
      </c>
      <c r="H61">
        <f t="shared" si="4"/>
        <v>0.26855955313713414</v>
      </c>
      <c r="I61">
        <f t="shared" si="5"/>
        <v>0</v>
      </c>
      <c r="L61">
        <v>0.3013529658822483</v>
      </c>
      <c r="M61">
        <v>0</v>
      </c>
      <c r="N61">
        <f t="shared" si="7"/>
        <v>0.54056408208332885</v>
      </c>
    </row>
    <row r="62" spans="1:14" x14ac:dyDescent="0.25">
      <c r="A62">
        <v>0.82592242194891197</v>
      </c>
      <c r="B62">
        <f t="shared" si="0"/>
        <v>0.74926075986320173</v>
      </c>
      <c r="C62">
        <f t="shared" si="1"/>
        <v>0.74926075986320173</v>
      </c>
      <c r="E62">
        <f t="shared" si="2"/>
        <v>0.74926075986320173</v>
      </c>
      <c r="F62">
        <f t="shared" si="3"/>
        <v>1</v>
      </c>
      <c r="H62">
        <f t="shared" si="4"/>
        <v>0.74926075986320173</v>
      </c>
      <c r="I62">
        <f t="shared" si="5"/>
        <v>0</v>
      </c>
      <c r="L62">
        <v>0.25</v>
      </c>
      <c r="M62">
        <v>-1</v>
      </c>
      <c r="N62">
        <f t="shared" si="7"/>
        <v>-1.7411950908448646</v>
      </c>
    </row>
    <row r="63" spans="1:14" x14ac:dyDescent="0.25">
      <c r="A63">
        <v>0.27225562303537093</v>
      </c>
      <c r="B63">
        <f t="shared" si="0"/>
        <v>0.30178939327286636</v>
      </c>
      <c r="C63">
        <f t="shared" si="1"/>
        <v>0.30178939327286636</v>
      </c>
      <c r="E63">
        <f t="shared" si="2"/>
        <v>0.30178939327286636</v>
      </c>
      <c r="F63">
        <f t="shared" si="3"/>
        <v>1</v>
      </c>
      <c r="H63">
        <f t="shared" si="4"/>
        <v>0.30178939327286636</v>
      </c>
      <c r="I63">
        <f t="shared" si="5"/>
        <v>0</v>
      </c>
      <c r="L63">
        <v>0.26855955313713414</v>
      </c>
      <c r="M63">
        <v>0</v>
      </c>
      <c r="N63">
        <f t="shared" si="7"/>
        <v>0.48844543694505632</v>
      </c>
    </row>
    <row r="64" spans="1:14" x14ac:dyDescent="0.25">
      <c r="A64">
        <v>0.62108218634601886</v>
      </c>
      <c r="B64">
        <f t="shared" si="0"/>
        <v>0.53412137895582412</v>
      </c>
      <c r="C64">
        <f t="shared" si="1"/>
        <v>0.53412137895582412</v>
      </c>
      <c r="E64">
        <f t="shared" si="2"/>
        <v>0.53412137895582412</v>
      </c>
      <c r="F64">
        <f t="shared" si="3"/>
        <v>1</v>
      </c>
      <c r="H64">
        <f t="shared" si="4"/>
        <v>0.53412137895582412</v>
      </c>
      <c r="I64">
        <f t="shared" si="5"/>
        <v>0</v>
      </c>
      <c r="L64">
        <v>0.74926075986320173</v>
      </c>
      <c r="M64">
        <v>0</v>
      </c>
      <c r="N64">
        <f t="shared" si="7"/>
        <v>-0.40834717301401685</v>
      </c>
    </row>
    <row r="65" spans="1:14" x14ac:dyDescent="0.25">
      <c r="A65">
        <v>0.55943479720450451</v>
      </c>
      <c r="B65">
        <f t="shared" si="0"/>
        <v>0.48723594833087602</v>
      </c>
      <c r="C65">
        <f t="shared" si="1"/>
        <v>0.48723594833087602</v>
      </c>
      <c r="E65">
        <f t="shared" si="2"/>
        <v>0.48723594833087602</v>
      </c>
      <c r="F65">
        <f t="shared" si="3"/>
        <v>1</v>
      </c>
      <c r="H65">
        <f t="shared" si="4"/>
        <v>0.48723594833087602</v>
      </c>
      <c r="I65">
        <f t="shared" si="5"/>
        <v>0</v>
      </c>
      <c r="L65">
        <v>0.30178939327286636</v>
      </c>
      <c r="M65">
        <v>0</v>
      </c>
      <c r="N65">
        <f t="shared" si="7"/>
        <v>0.54104201615551417</v>
      </c>
    </row>
    <row r="66" spans="1:14" x14ac:dyDescent="0.25">
      <c r="A66">
        <v>0.14505447553941467</v>
      </c>
      <c r="B66">
        <f t="shared" si="0"/>
        <v>0.21823102513319209</v>
      </c>
      <c r="C66">
        <f t="shared" si="1"/>
        <v>0.25</v>
      </c>
      <c r="E66">
        <f t="shared" si="2"/>
        <v>0.25</v>
      </c>
      <c r="F66">
        <f t="shared" si="3"/>
        <v>0</v>
      </c>
      <c r="H66">
        <f t="shared" si="4"/>
        <v>0.25</v>
      </c>
      <c r="I66">
        <f t="shared" si="5"/>
        <v>-1</v>
      </c>
      <c r="L66">
        <v>0.53412137895582412</v>
      </c>
      <c r="M66">
        <v>0</v>
      </c>
      <c r="N66">
        <f t="shared" si="7"/>
        <v>0.29554133498117136</v>
      </c>
    </row>
    <row r="67" spans="1:14" x14ac:dyDescent="0.25">
      <c r="A67">
        <v>0.62114322336497085</v>
      </c>
      <c r="B67">
        <f t="shared" si="0"/>
        <v>0.53417021150088861</v>
      </c>
      <c r="C67">
        <f t="shared" si="1"/>
        <v>0.53417021150088861</v>
      </c>
      <c r="E67">
        <f t="shared" si="2"/>
        <v>0.53417021150088861</v>
      </c>
      <c r="F67">
        <f t="shared" si="3"/>
        <v>1</v>
      </c>
      <c r="H67">
        <f t="shared" si="4"/>
        <v>0.53417021150088861</v>
      </c>
      <c r="I67">
        <f t="shared" si="5"/>
        <v>0</v>
      </c>
      <c r="L67">
        <v>0.48723594833087602</v>
      </c>
      <c r="M67">
        <v>0</v>
      </c>
      <c r="N67">
        <f t="shared" si="7"/>
        <v>0.40355321060491972</v>
      </c>
    </row>
    <row r="68" spans="1:14" x14ac:dyDescent="0.25">
      <c r="A68">
        <v>0.68889431440168458</v>
      </c>
      <c r="B68">
        <f t="shared" si="0"/>
        <v>0.5922126895078148</v>
      </c>
      <c r="C68">
        <f t="shared" si="1"/>
        <v>0.5922126895078148</v>
      </c>
      <c r="E68">
        <f t="shared" si="2"/>
        <v>0.5922126895078148</v>
      </c>
      <c r="F68">
        <f t="shared" si="3"/>
        <v>1</v>
      </c>
      <c r="H68">
        <f t="shared" si="4"/>
        <v>0.5922126895078148</v>
      </c>
      <c r="I68">
        <f t="shared" si="5"/>
        <v>0</v>
      </c>
      <c r="L68">
        <v>0.25</v>
      </c>
      <c r="M68">
        <v>-1</v>
      </c>
      <c r="N68">
        <f t="shared" si="7"/>
        <v>-1.7411950908448646</v>
      </c>
    </row>
    <row r="69" spans="1:14" x14ac:dyDescent="0.25">
      <c r="A69">
        <v>0.913266396069216</v>
      </c>
      <c r="B69">
        <f t="shared" si="0"/>
        <v>0.92113419626937132</v>
      </c>
      <c r="C69">
        <f t="shared" si="1"/>
        <v>0.92113419626937132</v>
      </c>
      <c r="E69">
        <f t="shared" si="2"/>
        <v>0.92113419626937132</v>
      </c>
      <c r="F69">
        <f t="shared" si="3"/>
        <v>1</v>
      </c>
      <c r="H69">
        <f t="shared" si="4"/>
        <v>0.92113419626937132</v>
      </c>
      <c r="I69">
        <f t="shared" si="5"/>
        <v>0</v>
      </c>
      <c r="L69">
        <v>0.53417021150088861</v>
      </c>
      <c r="M69">
        <v>0</v>
      </c>
      <c r="N69">
        <f t="shared" si="7"/>
        <v>0.29541814200568656</v>
      </c>
    </row>
    <row r="70" spans="1:14" x14ac:dyDescent="0.25">
      <c r="A70">
        <v>0.71062349314859463</v>
      </c>
      <c r="B70">
        <f t="shared" si="0"/>
        <v>0.61280365339164922</v>
      </c>
      <c r="C70">
        <f t="shared" si="1"/>
        <v>0.61280365339164922</v>
      </c>
      <c r="E70">
        <f t="shared" si="2"/>
        <v>0.61280365339164922</v>
      </c>
      <c r="F70">
        <f t="shared" si="3"/>
        <v>1</v>
      </c>
      <c r="H70">
        <f t="shared" si="4"/>
        <v>0.61280365339164922</v>
      </c>
      <c r="I70">
        <f t="shared" si="5"/>
        <v>0</v>
      </c>
      <c r="L70">
        <v>0.5922126895078148</v>
      </c>
      <c r="M70">
        <v>0</v>
      </c>
      <c r="N70">
        <f t="shared" si="7"/>
        <v>0.13517689885985426</v>
      </c>
    </row>
    <row r="71" spans="1:14" x14ac:dyDescent="0.25">
      <c r="A71">
        <v>0.14688558610797448</v>
      </c>
      <c r="B71">
        <f t="shared" ref="B71:B105" si="8">_xlfn.GAMMA.INV(A71,3,1/6)</f>
        <v>0.21954690939490668</v>
      </c>
      <c r="C71">
        <f t="shared" ref="C71:C105" si="9">IF(B71&gt;0.25,B71,0.25)</f>
        <v>0.25</v>
      </c>
      <c r="E71">
        <f t="shared" ref="E71:E105" si="10">C71</f>
        <v>0.25</v>
      </c>
      <c r="F71">
        <f t="shared" ref="F71:F105" si="11">IF(B71&gt;0.25,1,0)</f>
        <v>0</v>
      </c>
      <c r="H71">
        <f t="shared" ref="H71:H105" si="12">C71</f>
        <v>0.25</v>
      </c>
      <c r="I71">
        <f t="shared" ref="I71:I105" si="13">IF(H71&gt;0.25,0,-1)</f>
        <v>-1</v>
      </c>
      <c r="L71">
        <v>0.92113419626937132</v>
      </c>
      <c r="M71">
        <v>0</v>
      </c>
      <c r="N71">
        <f t="shared" si="7"/>
        <v>-1.1307421188742497</v>
      </c>
    </row>
    <row r="72" spans="1:14" x14ac:dyDescent="0.25">
      <c r="A72">
        <v>0.13367107150486771</v>
      </c>
      <c r="B72">
        <f t="shared" si="8"/>
        <v>0.20992133375617575</v>
      </c>
      <c r="C72">
        <f t="shared" si="9"/>
        <v>0.25</v>
      </c>
      <c r="E72">
        <f t="shared" si="10"/>
        <v>0.25</v>
      </c>
      <c r="F72">
        <f t="shared" si="11"/>
        <v>0</v>
      </c>
      <c r="H72">
        <f t="shared" si="12"/>
        <v>0.25</v>
      </c>
      <c r="I72">
        <f t="shared" si="13"/>
        <v>-1</v>
      </c>
      <c r="L72">
        <v>0.61280365339164922</v>
      </c>
      <c r="M72">
        <v>0</v>
      </c>
      <c r="N72">
        <f t="shared" ref="N72:N103" si="14">IF(M72=0,LN(_xlfn.GAMMA.DIST(L72,shape,1/scale,FALSE)),LN(_xlfn.GAMMA.DIST(L72,shape,1/scale,TRUE)))</f>
        <v>7.2279083330869021E-2</v>
      </c>
    </row>
    <row r="73" spans="1:14" x14ac:dyDescent="0.25">
      <c r="A73">
        <v>0.44413586840418712</v>
      </c>
      <c r="B73">
        <f t="shared" si="8"/>
        <v>0.408872364424608</v>
      </c>
      <c r="C73">
        <f t="shared" si="9"/>
        <v>0.408872364424608</v>
      </c>
      <c r="E73">
        <f t="shared" si="10"/>
        <v>0.408872364424608</v>
      </c>
      <c r="F73">
        <f t="shared" si="11"/>
        <v>1</v>
      </c>
      <c r="H73">
        <f t="shared" si="12"/>
        <v>0.408872364424608</v>
      </c>
      <c r="I73">
        <f t="shared" si="13"/>
        <v>0</v>
      </c>
      <c r="L73">
        <v>0.25</v>
      </c>
      <c r="M73">
        <v>-1</v>
      </c>
      <c r="N73">
        <f t="shared" si="14"/>
        <v>-1.7411950908448646</v>
      </c>
    </row>
    <row r="74" spans="1:14" x14ac:dyDescent="0.25">
      <c r="A74">
        <v>0.72719504379406108</v>
      </c>
      <c r="B74">
        <f t="shared" si="8"/>
        <v>0.62932332957930959</v>
      </c>
      <c r="C74">
        <f t="shared" si="9"/>
        <v>0.62932332957930959</v>
      </c>
      <c r="E74">
        <f t="shared" si="10"/>
        <v>0.62932332957930959</v>
      </c>
      <c r="F74">
        <f t="shared" si="11"/>
        <v>1</v>
      </c>
      <c r="H74">
        <f t="shared" si="12"/>
        <v>0.62932332957930959</v>
      </c>
      <c r="I74">
        <f t="shared" si="13"/>
        <v>0</v>
      </c>
      <c r="L74">
        <v>0.25</v>
      </c>
      <c r="M74">
        <v>-1</v>
      </c>
      <c r="N74">
        <f t="shared" si="14"/>
        <v>-1.7411950908448646</v>
      </c>
    </row>
    <row r="75" spans="1:14" x14ac:dyDescent="0.25">
      <c r="A75">
        <v>0.65428632465590375</v>
      </c>
      <c r="B75">
        <f t="shared" si="8"/>
        <v>0.56153770624893729</v>
      </c>
      <c r="C75">
        <f t="shared" si="9"/>
        <v>0.56153770624893729</v>
      </c>
      <c r="E75">
        <f t="shared" si="10"/>
        <v>0.56153770624893729</v>
      </c>
      <c r="F75">
        <f t="shared" si="11"/>
        <v>1</v>
      </c>
      <c r="H75">
        <f t="shared" si="12"/>
        <v>0.56153770624893729</v>
      </c>
      <c r="I75">
        <f t="shared" si="13"/>
        <v>0</v>
      </c>
      <c r="L75">
        <v>0.408872364424608</v>
      </c>
      <c r="M75">
        <v>0</v>
      </c>
      <c r="N75">
        <f t="shared" si="14"/>
        <v>0.52948790189035078</v>
      </c>
    </row>
    <row r="76" spans="1:14" x14ac:dyDescent="0.25">
      <c r="A76">
        <v>0.78606524857325966</v>
      </c>
      <c r="B76">
        <f t="shared" si="8"/>
        <v>0.69537528360426759</v>
      </c>
      <c r="C76">
        <f t="shared" si="9"/>
        <v>0.69537528360426759</v>
      </c>
      <c r="E76">
        <f t="shared" si="10"/>
        <v>0.69537528360426759</v>
      </c>
      <c r="F76">
        <f t="shared" si="11"/>
        <v>1</v>
      </c>
      <c r="H76">
        <f t="shared" si="12"/>
        <v>0.69537528360426759</v>
      </c>
      <c r="I76">
        <f t="shared" si="13"/>
        <v>0</v>
      </c>
      <c r="L76">
        <v>0.62932332957930959</v>
      </c>
      <c r="M76">
        <v>0</v>
      </c>
      <c r="N76">
        <f t="shared" si="14"/>
        <v>1.976216322899562E-2</v>
      </c>
    </row>
    <row r="77" spans="1:14" x14ac:dyDescent="0.25">
      <c r="A77">
        <v>0.42640461439863275</v>
      </c>
      <c r="B77">
        <f t="shared" si="8"/>
        <v>0.39752369034769119</v>
      </c>
      <c r="C77">
        <f t="shared" si="9"/>
        <v>0.39752369034769119</v>
      </c>
      <c r="E77">
        <f t="shared" si="10"/>
        <v>0.39752369034769119</v>
      </c>
      <c r="F77">
        <f t="shared" si="11"/>
        <v>1</v>
      </c>
      <c r="H77">
        <f t="shared" si="12"/>
        <v>0.39752369034769119</v>
      </c>
      <c r="I77">
        <f t="shared" si="13"/>
        <v>0</v>
      </c>
      <c r="L77">
        <v>0.56153770624893729</v>
      </c>
      <c r="M77">
        <v>0</v>
      </c>
      <c r="N77">
        <f t="shared" si="14"/>
        <v>0.22319005618911023</v>
      </c>
    </row>
    <row r="78" spans="1:14" x14ac:dyDescent="0.25">
      <c r="A78">
        <v>0.57353434858241525</v>
      </c>
      <c r="B78">
        <f t="shared" si="8"/>
        <v>0.49756917375329901</v>
      </c>
      <c r="C78">
        <f t="shared" si="9"/>
        <v>0.49756917375329901</v>
      </c>
      <c r="E78">
        <f t="shared" si="10"/>
        <v>0.49756917375329901</v>
      </c>
      <c r="F78">
        <f t="shared" si="11"/>
        <v>1</v>
      </c>
      <c r="H78">
        <f t="shared" si="12"/>
        <v>0.49756917375329901</v>
      </c>
      <c r="I78">
        <f t="shared" si="13"/>
        <v>0</v>
      </c>
      <c r="L78">
        <v>0.69537528360426759</v>
      </c>
      <c r="M78">
        <v>0</v>
      </c>
      <c r="N78">
        <f t="shared" si="14"/>
        <v>-0.20664008683961185</v>
      </c>
    </row>
    <row r="79" spans="1:14" x14ac:dyDescent="0.25">
      <c r="A79">
        <v>0.90197454756309703</v>
      </c>
      <c r="B79">
        <f t="shared" si="8"/>
        <v>0.8918562857101282</v>
      </c>
      <c r="C79">
        <f t="shared" si="9"/>
        <v>0.8918562857101282</v>
      </c>
      <c r="E79">
        <f t="shared" si="10"/>
        <v>0.8918562857101282</v>
      </c>
      <c r="F79">
        <f t="shared" si="11"/>
        <v>1</v>
      </c>
      <c r="H79">
        <f t="shared" si="12"/>
        <v>0.8918562857101282</v>
      </c>
      <c r="I79">
        <f t="shared" si="13"/>
        <v>0</v>
      </c>
      <c r="L79">
        <v>0.39752369034769119</v>
      </c>
      <c r="M79">
        <v>0</v>
      </c>
      <c r="N79">
        <f t="shared" si="14"/>
        <v>0.54082286836921911</v>
      </c>
    </row>
    <row r="80" spans="1:14" x14ac:dyDescent="0.25">
      <c r="A80">
        <v>0.18482009338663899</v>
      </c>
      <c r="B80">
        <f t="shared" si="8"/>
        <v>0.24577694258766483</v>
      </c>
      <c r="C80">
        <f t="shared" si="9"/>
        <v>0.25</v>
      </c>
      <c r="E80">
        <f t="shared" si="10"/>
        <v>0.25</v>
      </c>
      <c r="F80">
        <f t="shared" si="11"/>
        <v>0</v>
      </c>
      <c r="H80">
        <f t="shared" si="12"/>
        <v>0.25</v>
      </c>
      <c r="I80">
        <f t="shared" si="13"/>
        <v>-1</v>
      </c>
      <c r="L80">
        <v>0.49756917375329901</v>
      </c>
      <c r="M80">
        <v>0</v>
      </c>
      <c r="N80">
        <f t="shared" si="14"/>
        <v>0.38159628693327652</v>
      </c>
    </row>
    <row r="81" spans="1:14" x14ac:dyDescent="0.25">
      <c r="A81">
        <v>0.2988677632984405</v>
      </c>
      <c r="B81">
        <f t="shared" si="8"/>
        <v>0.31826404965170474</v>
      </c>
      <c r="C81">
        <f t="shared" si="9"/>
        <v>0.31826404965170474</v>
      </c>
      <c r="E81">
        <f t="shared" si="10"/>
        <v>0.31826404965170474</v>
      </c>
      <c r="F81">
        <f t="shared" si="11"/>
        <v>1</v>
      </c>
      <c r="H81">
        <f t="shared" si="12"/>
        <v>0.31826404965170474</v>
      </c>
      <c r="I81">
        <f t="shared" si="13"/>
        <v>0</v>
      </c>
      <c r="L81">
        <v>0.8918562857101282</v>
      </c>
      <c r="M81">
        <v>0</v>
      </c>
      <c r="N81">
        <f t="shared" si="14"/>
        <v>-1.0004714872976057</v>
      </c>
    </row>
    <row r="82" spans="1:14" x14ac:dyDescent="0.25">
      <c r="A82">
        <v>0.26752525406659139</v>
      </c>
      <c r="B82">
        <f t="shared" si="8"/>
        <v>0.29884584776797202</v>
      </c>
      <c r="C82">
        <f t="shared" si="9"/>
        <v>0.29884584776797202</v>
      </c>
      <c r="E82">
        <f t="shared" si="10"/>
        <v>0.29884584776797202</v>
      </c>
      <c r="F82">
        <f t="shared" si="11"/>
        <v>1</v>
      </c>
      <c r="H82">
        <f t="shared" si="12"/>
        <v>0.29884584776797202</v>
      </c>
      <c r="I82">
        <f t="shared" si="13"/>
        <v>0</v>
      </c>
      <c r="L82">
        <v>0.25</v>
      </c>
      <c r="M82">
        <v>-1</v>
      </c>
      <c r="N82">
        <f t="shared" si="14"/>
        <v>-1.7411950908448646</v>
      </c>
    </row>
    <row r="83" spans="1:14" x14ac:dyDescent="0.25">
      <c r="A83">
        <v>0.33283486434522536</v>
      </c>
      <c r="B83">
        <f t="shared" si="8"/>
        <v>0.33919054631632994</v>
      </c>
      <c r="C83">
        <f t="shared" si="9"/>
        <v>0.33919054631632994</v>
      </c>
      <c r="E83">
        <f t="shared" si="10"/>
        <v>0.33919054631632994</v>
      </c>
      <c r="F83">
        <f t="shared" si="11"/>
        <v>1</v>
      </c>
      <c r="H83">
        <f t="shared" si="12"/>
        <v>0.33919054631632994</v>
      </c>
      <c r="I83">
        <f t="shared" si="13"/>
        <v>0</v>
      </c>
      <c r="L83">
        <v>0.31826404965170474</v>
      </c>
      <c r="M83">
        <v>0</v>
      </c>
      <c r="N83">
        <f t="shared" si="14"/>
        <v>0.5553813897968487</v>
      </c>
    </row>
    <row r="84" spans="1:14" x14ac:dyDescent="0.25">
      <c r="A84">
        <v>1.1535996581926939E-2</v>
      </c>
      <c r="B84">
        <f t="shared" si="8"/>
        <v>7.6666488786597708E-2</v>
      </c>
      <c r="C84">
        <f t="shared" si="9"/>
        <v>0.25</v>
      </c>
      <c r="E84">
        <f t="shared" si="10"/>
        <v>0.25</v>
      </c>
      <c r="F84">
        <f t="shared" si="11"/>
        <v>0</v>
      </c>
      <c r="H84">
        <f t="shared" si="12"/>
        <v>0.25</v>
      </c>
      <c r="I84">
        <f t="shared" si="13"/>
        <v>-1</v>
      </c>
      <c r="L84">
        <v>0.29884584776797202</v>
      </c>
      <c r="M84">
        <v>0</v>
      </c>
      <c r="N84">
        <f t="shared" si="14"/>
        <v>0.53771624027386777</v>
      </c>
    </row>
    <row r="85" spans="1:14" x14ac:dyDescent="0.25">
      <c r="A85">
        <v>0.48588518936735131</v>
      </c>
      <c r="B85">
        <f t="shared" si="8"/>
        <v>0.43620361099814597</v>
      </c>
      <c r="C85">
        <f t="shared" si="9"/>
        <v>0.43620361099814597</v>
      </c>
      <c r="E85">
        <f t="shared" si="10"/>
        <v>0.43620361099814597</v>
      </c>
      <c r="F85">
        <f t="shared" si="11"/>
        <v>1</v>
      </c>
      <c r="H85">
        <f t="shared" si="12"/>
        <v>0.43620361099814597</v>
      </c>
      <c r="I85">
        <f t="shared" si="13"/>
        <v>0</v>
      </c>
      <c r="L85">
        <v>0.33919054631632994</v>
      </c>
      <c r="M85">
        <v>0</v>
      </c>
      <c r="N85">
        <f t="shared" si="14"/>
        <v>0.56398787687345242</v>
      </c>
    </row>
    <row r="86" spans="1:14" x14ac:dyDescent="0.25">
      <c r="A86">
        <v>0.62852870265816219</v>
      </c>
      <c r="B86">
        <f t="shared" si="8"/>
        <v>0.54011925807874794</v>
      </c>
      <c r="C86">
        <f t="shared" si="9"/>
        <v>0.54011925807874794</v>
      </c>
      <c r="E86">
        <f t="shared" si="10"/>
        <v>0.54011925807874794</v>
      </c>
      <c r="F86">
        <f t="shared" si="11"/>
        <v>1</v>
      </c>
      <c r="H86">
        <f t="shared" si="12"/>
        <v>0.54011925807874794</v>
      </c>
      <c r="I86">
        <f t="shared" si="13"/>
        <v>0</v>
      </c>
      <c r="L86">
        <v>0.25</v>
      </c>
      <c r="M86">
        <v>-1</v>
      </c>
      <c r="N86">
        <f t="shared" si="14"/>
        <v>-1.7411950908448646</v>
      </c>
    </row>
    <row r="87" spans="1:14" x14ac:dyDescent="0.25">
      <c r="A87">
        <v>0.71224097415082244</v>
      </c>
      <c r="B87">
        <f t="shared" si="8"/>
        <v>0.61438321067074053</v>
      </c>
      <c r="C87">
        <f t="shared" si="9"/>
        <v>0.61438321067074053</v>
      </c>
      <c r="E87">
        <f t="shared" si="10"/>
        <v>0.61438321067074053</v>
      </c>
      <c r="F87">
        <f t="shared" si="11"/>
        <v>1</v>
      </c>
      <c r="H87">
        <f t="shared" si="12"/>
        <v>0.61438321067074053</v>
      </c>
      <c r="I87">
        <f t="shared" si="13"/>
        <v>0</v>
      </c>
      <c r="L87">
        <v>0.43620361099814597</v>
      </c>
      <c r="M87">
        <v>0</v>
      </c>
      <c r="N87">
        <f t="shared" si="14"/>
        <v>0.49446052785133487</v>
      </c>
    </row>
    <row r="88" spans="1:14" x14ac:dyDescent="0.25">
      <c r="A88">
        <v>0.80086672566911832</v>
      </c>
      <c r="B88">
        <f t="shared" si="8"/>
        <v>0.71431247248207763</v>
      </c>
      <c r="C88">
        <f t="shared" si="9"/>
        <v>0.71431247248207763</v>
      </c>
      <c r="E88">
        <f t="shared" si="10"/>
        <v>0.71431247248207763</v>
      </c>
      <c r="F88">
        <f t="shared" si="11"/>
        <v>1</v>
      </c>
      <c r="H88">
        <f t="shared" si="12"/>
        <v>0.71431247248207763</v>
      </c>
      <c r="I88">
        <f t="shared" si="13"/>
        <v>0</v>
      </c>
      <c r="L88">
        <v>0.54011925807874794</v>
      </c>
      <c r="M88">
        <v>0</v>
      </c>
      <c r="N88">
        <f t="shared" si="14"/>
        <v>0.28025457339044868</v>
      </c>
    </row>
    <row r="89" spans="1:14" x14ac:dyDescent="0.25">
      <c r="A89">
        <v>0.39207129123813594</v>
      </c>
      <c r="B89">
        <f t="shared" si="8"/>
        <v>0.37588144599619966</v>
      </c>
      <c r="C89">
        <f t="shared" si="9"/>
        <v>0.37588144599619966</v>
      </c>
      <c r="E89">
        <f t="shared" si="10"/>
        <v>0.37588144599619966</v>
      </c>
      <c r="F89">
        <f t="shared" si="11"/>
        <v>1</v>
      </c>
      <c r="H89">
        <f t="shared" si="12"/>
        <v>0.37588144599619966</v>
      </c>
      <c r="I89">
        <f t="shared" si="13"/>
        <v>0</v>
      </c>
      <c r="L89">
        <v>0.61438321067074053</v>
      </c>
      <c r="M89">
        <v>0</v>
      </c>
      <c r="N89">
        <f t="shared" si="14"/>
        <v>6.7334801278188833E-2</v>
      </c>
    </row>
    <row r="90" spans="1:14" x14ac:dyDescent="0.25">
      <c r="A90">
        <v>0.91784417249061556</v>
      </c>
      <c r="B90">
        <f t="shared" si="8"/>
        <v>0.93400272064076728</v>
      </c>
      <c r="C90">
        <f t="shared" si="9"/>
        <v>0.93400272064076728</v>
      </c>
      <c r="E90">
        <f t="shared" si="10"/>
        <v>0.93400272064076728</v>
      </c>
      <c r="F90">
        <f t="shared" si="11"/>
        <v>1</v>
      </c>
      <c r="H90">
        <f t="shared" si="12"/>
        <v>0.93400272064076728</v>
      </c>
      <c r="I90">
        <f t="shared" si="13"/>
        <v>0</v>
      </c>
      <c r="L90">
        <v>0.71431247248207763</v>
      </c>
      <c r="M90">
        <v>0</v>
      </c>
      <c r="N90">
        <f t="shared" si="14"/>
        <v>-0.27592460032626531</v>
      </c>
    </row>
    <row r="91" spans="1:14" x14ac:dyDescent="0.25">
      <c r="A91">
        <v>0.33069856868190556</v>
      </c>
      <c r="B91">
        <f t="shared" si="8"/>
        <v>0.33787479382820385</v>
      </c>
      <c r="C91">
        <f t="shared" si="9"/>
        <v>0.33787479382820385</v>
      </c>
      <c r="E91">
        <f t="shared" si="10"/>
        <v>0.33787479382820385</v>
      </c>
      <c r="F91">
        <f t="shared" si="11"/>
        <v>1</v>
      </c>
      <c r="H91">
        <f t="shared" si="12"/>
        <v>0.33787479382820385</v>
      </c>
      <c r="I91">
        <f t="shared" si="13"/>
        <v>0</v>
      </c>
      <c r="L91">
        <v>0.37588144599619966</v>
      </c>
      <c r="M91">
        <v>0</v>
      </c>
      <c r="N91">
        <f t="shared" si="14"/>
        <v>0.55667388160242059</v>
      </c>
    </row>
    <row r="92" spans="1:14" x14ac:dyDescent="0.25">
      <c r="A92">
        <v>0.95699942014831996</v>
      </c>
      <c r="B92">
        <f t="shared" si="8"/>
        <v>1.0835189993547694</v>
      </c>
      <c r="C92">
        <f t="shared" si="9"/>
        <v>1.0835189993547694</v>
      </c>
      <c r="E92">
        <f t="shared" si="10"/>
        <v>1.0835189993547694</v>
      </c>
      <c r="F92">
        <f t="shared" si="11"/>
        <v>1</v>
      </c>
      <c r="H92">
        <f t="shared" si="12"/>
        <v>1.0835189993547694</v>
      </c>
      <c r="I92">
        <f t="shared" si="13"/>
        <v>0</v>
      </c>
      <c r="L92">
        <v>0.93400272064076728</v>
      </c>
      <c r="M92">
        <v>0</v>
      </c>
      <c r="N92">
        <f t="shared" si="14"/>
        <v>-1.1888106668699816</v>
      </c>
    </row>
    <row r="93" spans="1:14" x14ac:dyDescent="0.25">
      <c r="A93">
        <v>0.47697378460036011</v>
      </c>
      <c r="B93">
        <f t="shared" si="8"/>
        <v>0.43028803819460559</v>
      </c>
      <c r="C93">
        <f t="shared" si="9"/>
        <v>0.43028803819460559</v>
      </c>
      <c r="E93">
        <f t="shared" si="10"/>
        <v>0.43028803819460559</v>
      </c>
      <c r="F93">
        <f t="shared" si="11"/>
        <v>1</v>
      </c>
      <c r="H93">
        <f t="shared" si="12"/>
        <v>0.43028803819460559</v>
      </c>
      <c r="I93">
        <f t="shared" si="13"/>
        <v>0</v>
      </c>
      <c r="L93">
        <v>0.33787479382820385</v>
      </c>
      <c r="M93">
        <v>0</v>
      </c>
      <c r="N93">
        <f t="shared" si="14"/>
        <v>0.56374061844331103</v>
      </c>
    </row>
    <row r="94" spans="1:14" x14ac:dyDescent="0.25">
      <c r="A94">
        <v>0.23947874385814996</v>
      </c>
      <c r="B94">
        <f t="shared" si="8"/>
        <v>0.28124871915780669</v>
      </c>
      <c r="C94">
        <f t="shared" si="9"/>
        <v>0.28124871915780669</v>
      </c>
      <c r="E94">
        <f t="shared" si="10"/>
        <v>0.28124871915780669</v>
      </c>
      <c r="F94">
        <f t="shared" si="11"/>
        <v>1</v>
      </c>
      <c r="H94">
        <f t="shared" si="12"/>
        <v>0.28124871915780669</v>
      </c>
      <c r="I94">
        <f t="shared" si="13"/>
        <v>0</v>
      </c>
      <c r="L94">
        <v>1.0835189993547694</v>
      </c>
      <c r="M94">
        <v>0</v>
      </c>
      <c r="N94">
        <f t="shared" si="14"/>
        <v>-1.8953288739301364</v>
      </c>
    </row>
    <row r="95" spans="1:14" x14ac:dyDescent="0.25">
      <c r="A95">
        <v>0.92748802148503062</v>
      </c>
      <c r="B95">
        <f t="shared" si="8"/>
        <v>0.96341097573987766</v>
      </c>
      <c r="C95">
        <f t="shared" si="9"/>
        <v>0.96341097573987766</v>
      </c>
      <c r="E95">
        <f t="shared" si="10"/>
        <v>0.96341097573987766</v>
      </c>
      <c r="F95">
        <f t="shared" si="11"/>
        <v>1</v>
      </c>
      <c r="H95">
        <f t="shared" si="12"/>
        <v>0.96341097573987766</v>
      </c>
      <c r="I95">
        <f t="shared" si="13"/>
        <v>0</v>
      </c>
      <c r="L95">
        <v>0.43028803819460559</v>
      </c>
      <c r="M95">
        <v>0</v>
      </c>
      <c r="N95">
        <f t="shared" si="14"/>
        <v>0.50292059603728723</v>
      </c>
    </row>
    <row r="96" spans="1:14" x14ac:dyDescent="0.25">
      <c r="A96">
        <v>0.60847804193243205</v>
      </c>
      <c r="B96">
        <f t="shared" si="8"/>
        <v>0.52414980633854624</v>
      </c>
      <c r="C96">
        <f t="shared" si="9"/>
        <v>0.52414980633854624</v>
      </c>
      <c r="E96">
        <f t="shared" si="10"/>
        <v>0.52414980633854624</v>
      </c>
      <c r="F96">
        <f t="shared" si="11"/>
        <v>1</v>
      </c>
      <c r="H96">
        <f t="shared" si="12"/>
        <v>0.52414980633854624</v>
      </c>
      <c r="I96">
        <f t="shared" si="13"/>
        <v>0</v>
      </c>
      <c r="L96">
        <v>0.28124871915780669</v>
      </c>
      <c r="M96">
        <v>0</v>
      </c>
      <c r="N96">
        <f t="shared" si="14"/>
        <v>0.51258961170738537</v>
      </c>
    </row>
    <row r="97" spans="1:14" x14ac:dyDescent="0.25">
      <c r="A97">
        <v>0.81652272103030488</v>
      </c>
      <c r="B97">
        <f t="shared" si="8"/>
        <v>0.73567729927201087</v>
      </c>
      <c r="C97">
        <f t="shared" si="9"/>
        <v>0.73567729927201087</v>
      </c>
      <c r="E97">
        <f t="shared" si="10"/>
        <v>0.73567729927201087</v>
      </c>
      <c r="F97">
        <f t="shared" si="11"/>
        <v>1</v>
      </c>
      <c r="H97">
        <f t="shared" si="12"/>
        <v>0.73567729927201087</v>
      </c>
      <c r="I97">
        <f t="shared" si="13"/>
        <v>0</v>
      </c>
      <c r="L97">
        <v>0.96341097573987766</v>
      </c>
      <c r="M97">
        <v>0</v>
      </c>
      <c r="N97">
        <f t="shared" si="14"/>
        <v>-1.3232790665350924</v>
      </c>
    </row>
    <row r="98" spans="1:14" x14ac:dyDescent="0.25">
      <c r="A98">
        <v>0.48167363505966371</v>
      </c>
      <c r="B98">
        <f t="shared" si="8"/>
        <v>0.43340185758106325</v>
      </c>
      <c r="C98">
        <f t="shared" si="9"/>
        <v>0.43340185758106325</v>
      </c>
      <c r="E98">
        <f t="shared" si="10"/>
        <v>0.43340185758106325</v>
      </c>
      <c r="F98">
        <f t="shared" si="11"/>
        <v>1</v>
      </c>
      <c r="H98">
        <f t="shared" si="12"/>
        <v>0.43340185758106325</v>
      </c>
      <c r="I98">
        <f t="shared" si="13"/>
        <v>0</v>
      </c>
      <c r="L98">
        <v>0.52414980633854624</v>
      </c>
      <c r="M98">
        <v>0</v>
      </c>
      <c r="N98">
        <f t="shared" si="14"/>
        <v>0.32025293253563869</v>
      </c>
    </row>
    <row r="99" spans="1:14" x14ac:dyDescent="0.25">
      <c r="A99">
        <v>0.99084444715720088</v>
      </c>
      <c r="B99">
        <f t="shared" si="8"/>
        <v>1.4195814575447989</v>
      </c>
      <c r="C99">
        <f t="shared" si="9"/>
        <v>1.4195814575447989</v>
      </c>
      <c r="E99">
        <f t="shared" si="10"/>
        <v>1.4195814575447989</v>
      </c>
      <c r="F99">
        <f t="shared" si="11"/>
        <v>1</v>
      </c>
      <c r="H99">
        <f t="shared" si="12"/>
        <v>1.4195814575447989</v>
      </c>
      <c r="I99">
        <f t="shared" si="13"/>
        <v>0</v>
      </c>
      <c r="L99">
        <v>0.73567729927201087</v>
      </c>
      <c r="M99">
        <v>0</v>
      </c>
      <c r="N99">
        <f t="shared" si="14"/>
        <v>-0.35620130956168389</v>
      </c>
    </row>
    <row r="100" spans="1:14" x14ac:dyDescent="0.25">
      <c r="A100">
        <v>0.33182775353251748</v>
      </c>
      <c r="B100">
        <f t="shared" si="8"/>
        <v>0.33857024307777839</v>
      </c>
      <c r="C100">
        <f t="shared" si="9"/>
        <v>0.33857024307777839</v>
      </c>
      <c r="E100">
        <f t="shared" si="10"/>
        <v>0.33857024307777839</v>
      </c>
      <c r="F100">
        <f t="shared" si="11"/>
        <v>1</v>
      </c>
      <c r="H100">
        <f t="shared" si="12"/>
        <v>0.33857024307777839</v>
      </c>
      <c r="I100">
        <f t="shared" si="13"/>
        <v>0</v>
      </c>
      <c r="L100">
        <v>0.43340185758106325</v>
      </c>
      <c r="M100">
        <v>0</v>
      </c>
      <c r="N100">
        <f t="shared" si="14"/>
        <v>0.4985256334666906</v>
      </c>
    </row>
    <row r="101" spans="1:14" x14ac:dyDescent="0.25">
      <c r="A101">
        <v>5.6459242530594804E-2</v>
      </c>
      <c r="B101">
        <f t="shared" si="8"/>
        <v>0.14336107907271559</v>
      </c>
      <c r="C101">
        <f t="shared" si="9"/>
        <v>0.25</v>
      </c>
      <c r="E101">
        <f t="shared" si="10"/>
        <v>0.25</v>
      </c>
      <c r="F101">
        <f t="shared" si="11"/>
        <v>0</v>
      </c>
      <c r="H101">
        <f t="shared" si="12"/>
        <v>0.25</v>
      </c>
      <c r="I101">
        <f t="shared" si="13"/>
        <v>-1</v>
      </c>
      <c r="L101">
        <v>1.4195814575447989</v>
      </c>
      <c r="M101">
        <v>0</v>
      </c>
      <c r="N101">
        <f t="shared" si="14"/>
        <v>-3.6427308205202964</v>
      </c>
    </row>
    <row r="102" spans="1:14" x14ac:dyDescent="0.25">
      <c r="A102">
        <v>8.0507827997680595E-2</v>
      </c>
      <c r="B102">
        <f t="shared" si="8"/>
        <v>0.16685360767697049</v>
      </c>
      <c r="C102">
        <f t="shared" si="9"/>
        <v>0.25</v>
      </c>
      <c r="E102">
        <f t="shared" si="10"/>
        <v>0.25</v>
      </c>
      <c r="F102">
        <f t="shared" si="11"/>
        <v>0</v>
      </c>
      <c r="H102">
        <f t="shared" si="12"/>
        <v>0.25</v>
      </c>
      <c r="I102">
        <f t="shared" si="13"/>
        <v>-1</v>
      </c>
      <c r="L102">
        <v>0.33857024307777839</v>
      </c>
      <c r="M102">
        <v>0</v>
      </c>
      <c r="N102">
        <f t="shared" si="14"/>
        <v>0.56387602415064464</v>
      </c>
    </row>
    <row r="103" spans="1:14" x14ac:dyDescent="0.25">
      <c r="A103">
        <v>0.59181493575853761</v>
      </c>
      <c r="B103">
        <f t="shared" si="8"/>
        <v>0.51129075638508603</v>
      </c>
      <c r="C103">
        <f t="shared" si="9"/>
        <v>0.51129075638508603</v>
      </c>
      <c r="E103">
        <f t="shared" si="10"/>
        <v>0.51129075638508603</v>
      </c>
      <c r="F103">
        <f t="shared" si="11"/>
        <v>1</v>
      </c>
      <c r="H103">
        <f t="shared" si="12"/>
        <v>0.51129075638508603</v>
      </c>
      <c r="I103">
        <f t="shared" si="13"/>
        <v>0</v>
      </c>
      <c r="L103">
        <v>0.25</v>
      </c>
      <c r="M103">
        <v>-1</v>
      </c>
      <c r="N103">
        <f t="shared" si="14"/>
        <v>-1.7411950908448646</v>
      </c>
    </row>
    <row r="104" spans="1:14" x14ac:dyDescent="0.25">
      <c r="A104">
        <v>0.27582628864406261</v>
      </c>
      <c r="B104">
        <f t="shared" si="8"/>
        <v>0.30400767122580008</v>
      </c>
      <c r="C104">
        <f t="shared" si="9"/>
        <v>0.30400767122580008</v>
      </c>
      <c r="E104">
        <f t="shared" si="10"/>
        <v>0.30400767122580008</v>
      </c>
      <c r="F104">
        <f t="shared" si="11"/>
        <v>1</v>
      </c>
      <c r="H104">
        <f t="shared" si="12"/>
        <v>0.30400767122580008</v>
      </c>
      <c r="I104">
        <f t="shared" si="13"/>
        <v>0</v>
      </c>
      <c r="L104">
        <v>0.25</v>
      </c>
      <c r="M104">
        <v>-1</v>
      </c>
      <c r="N104">
        <f t="shared" ref="N104:N135" si="15">IF(M104=0,LN(_xlfn.GAMMA.DIST(L104,shape,1/scale,FALSE)),LN(_xlfn.GAMMA.DIST(L104,shape,1/scale,TRUE)))</f>
        <v>-1.7411950908448646</v>
      </c>
    </row>
    <row r="105" spans="1:14" x14ac:dyDescent="0.25">
      <c r="A105">
        <v>0.1651356547746208</v>
      </c>
      <c r="B105">
        <f t="shared" si="8"/>
        <v>0.2323896901721082</v>
      </c>
      <c r="C105">
        <f t="shared" si="9"/>
        <v>0.25</v>
      </c>
      <c r="E105">
        <f t="shared" si="10"/>
        <v>0.25</v>
      </c>
      <c r="F105">
        <f t="shared" si="11"/>
        <v>0</v>
      </c>
      <c r="H105">
        <f t="shared" si="12"/>
        <v>0.25</v>
      </c>
      <c r="I105">
        <f t="shared" si="13"/>
        <v>-1</v>
      </c>
      <c r="L105">
        <v>0.51129075638508603</v>
      </c>
      <c r="M105">
        <v>0</v>
      </c>
      <c r="N105">
        <f t="shared" si="15"/>
        <v>0.35077620594431458</v>
      </c>
    </row>
    <row r="106" spans="1:14" x14ac:dyDescent="0.25">
      <c r="L106">
        <v>0.30400767122580008</v>
      </c>
      <c r="M106">
        <v>0</v>
      </c>
      <c r="N106">
        <f t="shared" si="15"/>
        <v>0.54339057255416068</v>
      </c>
    </row>
    <row r="107" spans="1:14" x14ac:dyDescent="0.25">
      <c r="L107">
        <v>0.25</v>
      </c>
      <c r="M107">
        <v>-1</v>
      </c>
      <c r="N107">
        <f t="shared" si="15"/>
        <v>-1.7411950908448646</v>
      </c>
    </row>
  </sheetData>
  <pageMargins left="0.7" right="0.7" top="0.75" bottom="0.75" header="0.3" footer="0.3"/>
  <pageSetup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Normal_LDL</vt:lpstr>
      <vt:lpstr>Gamma_LDL</vt:lpstr>
      <vt:lpstr>LDL_Normal</vt:lpstr>
      <vt:lpstr>mean</vt:lpstr>
      <vt:lpstr>scale</vt:lpstr>
      <vt:lpstr>shape</vt:lpstr>
      <vt:lpstr>sigma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</dc:creator>
  <cp:lastModifiedBy> </cp:lastModifiedBy>
  <dcterms:created xsi:type="dcterms:W3CDTF">2021-02-08T00:02:44Z</dcterms:created>
  <dcterms:modified xsi:type="dcterms:W3CDTF">2021-02-17T00:10:25Z</dcterms:modified>
</cp:coreProperties>
</file>